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9135" tabRatio="694" activeTab="4"/>
  </bookViews>
  <sheets>
    <sheet name="Krycí list SO" sheetId="4" r:id="rId1"/>
    <sheet name="Krycí list I.části SO" sheetId="1" r:id="rId2"/>
    <sheet name="Rekapitulace I.části SO" sheetId="2" r:id="rId3"/>
    <sheet name="Položky I.část SO" sheetId="3" r:id="rId4"/>
    <sheet name="Krycí list II.části SO" sheetId="5" r:id="rId5"/>
    <sheet name="Rekapitulace II.části SO" sheetId="6" r:id="rId6"/>
    <sheet name="Položky II.část SO" sheetId="7" r:id="rId7"/>
  </sheets>
  <externalReferences>
    <externalReference r:id="rId8"/>
  </externalReferences>
  <definedNames>
    <definedName name="cisloobjektu" localSheetId="4">'Krycí list II.části SO'!$A$5</definedName>
    <definedName name="cisloobjektu" localSheetId="0">'Krycí list SO'!$A$4</definedName>
    <definedName name="cisloobjektu" localSheetId="6">'[1]Krycí list II.části'!$A$4</definedName>
    <definedName name="cisloobjektu" localSheetId="5">'[1]Krycí list II.části'!$A$4</definedName>
    <definedName name="cisloobjektu">'Krycí list I.části SO'!$A$5</definedName>
    <definedName name="cislostavby" localSheetId="4">'Krycí list II.části SO'!$A$9</definedName>
    <definedName name="cislostavby" localSheetId="0">'Krycí list SO'!$A$6</definedName>
    <definedName name="cislostavby" localSheetId="6">'[1]Krycí list II.části'!$A$8</definedName>
    <definedName name="cislostavby" localSheetId="5">'[1]Krycí list II.části'!$A$8</definedName>
    <definedName name="cislostavby">'Krycí list I.části SO'!$A$9</definedName>
    <definedName name="Datum" localSheetId="4">'Krycí list II.části SO'!#REF!</definedName>
    <definedName name="Datum" localSheetId="0">'Krycí list SO'!$B$26</definedName>
    <definedName name="Datum">'Krycí list I.části SO'!#REF!</definedName>
    <definedName name="Dil" localSheetId="5">'Rekapitulace II.části SO'!$A$7</definedName>
    <definedName name="Dil">'Rekapitulace I.části SO'!$A$7</definedName>
    <definedName name="Dodavka" localSheetId="4">'[1]Rekapitulace II.části'!$G$17</definedName>
    <definedName name="Dodavka" localSheetId="5">'Rekapitulace II.části SO'!$G$18</definedName>
    <definedName name="Dodavka">'Rekapitulace I.části SO'!$G$20</definedName>
    <definedName name="Dodavka0" localSheetId="4">'[1]Položky II.část'!#REF!</definedName>
    <definedName name="Dodavka0" localSheetId="6">'Položky II.část SO'!#REF!</definedName>
    <definedName name="Dodavka0" localSheetId="5">'[1]Položky II.část'!#REF!</definedName>
    <definedName name="Dodavka0">'Položky I.část SO'!#REF!</definedName>
    <definedName name="HSV" localSheetId="4">'[1]Rekapitulace II.části'!$E$17</definedName>
    <definedName name="HSV" localSheetId="5">'Rekapitulace II.části SO'!$E$18</definedName>
    <definedName name="HSV">'Rekapitulace I.části SO'!$E$20</definedName>
    <definedName name="HSV0" localSheetId="4">'[1]Položky II.část'!#REF!</definedName>
    <definedName name="HSV0" localSheetId="6">'Položky II.část SO'!#REF!</definedName>
    <definedName name="HSV0" localSheetId="5">'[1]Položky II.část'!#REF!</definedName>
    <definedName name="HSV0">'Položky I.část SO'!#REF!</definedName>
    <definedName name="HZS" localSheetId="4">'[1]Rekapitulace II.části'!$I$17</definedName>
    <definedName name="HZS" localSheetId="5">'Rekapitulace II.části SO'!$I$18</definedName>
    <definedName name="HZS">'Rekapitulace I.části SO'!$I$20</definedName>
    <definedName name="HZS0" localSheetId="4">'[1]Položky II.část'!#REF!</definedName>
    <definedName name="HZS0" localSheetId="6">'Položky II.část SO'!#REF!</definedName>
    <definedName name="HZS0" localSheetId="5">'[1]Položky II.část'!#REF!</definedName>
    <definedName name="HZS0">'Položky I.část SO'!#REF!</definedName>
    <definedName name="JKSO" localSheetId="4">'Krycí list II.části SO'!$F$5</definedName>
    <definedName name="JKSO" localSheetId="0">'Krycí list SO'!$F$4</definedName>
    <definedName name="JKSO">'Krycí list I.části SO'!$F$5</definedName>
    <definedName name="MJ" localSheetId="4">'Krycí list II.části SO'!$G$5</definedName>
    <definedName name="MJ" localSheetId="0">'Krycí list SO'!$G$4</definedName>
    <definedName name="MJ">'Krycí list I.části SO'!$G$5</definedName>
    <definedName name="Mont" localSheetId="4">'[1]Rekapitulace II.části'!$H$17</definedName>
    <definedName name="Mont" localSheetId="5">'Rekapitulace II.části SO'!$H$18</definedName>
    <definedName name="Mont">'Rekapitulace I.části SO'!$H$20</definedName>
    <definedName name="Montaz0" localSheetId="4">'[1]Položky II.část'!#REF!</definedName>
    <definedName name="Montaz0" localSheetId="6">'Položky II.část SO'!#REF!</definedName>
    <definedName name="Montaz0" localSheetId="5">'[1]Položky II.část'!#REF!</definedName>
    <definedName name="Montaz0">'Položky I.část SO'!#REF!</definedName>
    <definedName name="NazevDilu" localSheetId="5">'Rekapitulace II.části SO'!$B$7</definedName>
    <definedName name="NazevDilu">'Rekapitulace I.části SO'!$B$7</definedName>
    <definedName name="nazevobjektu" localSheetId="4">'Krycí list II.části SO'!$C$5</definedName>
    <definedName name="nazevobjektu" localSheetId="0">'Krycí list SO'!$C$4</definedName>
    <definedName name="nazevobjektu" localSheetId="6">'[1]Krycí list II.části'!$C$4</definedName>
    <definedName name="nazevobjektu" localSheetId="5">'[1]Krycí list II.části'!$C$4</definedName>
    <definedName name="nazevobjektu">'Krycí list I.části SO'!$C$5</definedName>
    <definedName name="nazevstavby" localSheetId="4">'Krycí list II.části SO'!$C$9</definedName>
    <definedName name="nazevstavby" localSheetId="0">'Krycí list SO'!$C$6</definedName>
    <definedName name="nazevstavby" localSheetId="6">'[1]Krycí list II.části'!$C$8</definedName>
    <definedName name="nazevstavby" localSheetId="5">'[1]Krycí list II.části'!$C$8</definedName>
    <definedName name="nazevstavby">'Krycí list I.části SO'!$C$9</definedName>
    <definedName name="_xlnm.Print_Titles" localSheetId="3">'Položky I.část SO'!$1:$7</definedName>
    <definedName name="_xlnm.Print_Titles" localSheetId="6">'Položky II.část SO'!$1:$7</definedName>
    <definedName name="_xlnm.Print_Titles" localSheetId="2">'Rekapitulace I.části SO'!$1:$7</definedName>
    <definedName name="_xlnm.Print_Titles" localSheetId="5">'Rekapitulace II.části SO'!$1:$7</definedName>
    <definedName name="Objednatel" localSheetId="4">'Krycí list II.části SO'!$C$11</definedName>
    <definedName name="Objednatel" localSheetId="0">'Krycí list SO'!$C$8</definedName>
    <definedName name="Objednatel">'Krycí list I.části SO'!$C$11</definedName>
    <definedName name="_xlnm.Print_Area" localSheetId="1">'Krycí list I.části SO'!$A$1:$G$41</definedName>
    <definedName name="_xlnm.Print_Area" localSheetId="4">'Krycí list II.části SO'!$A$1:$G$41</definedName>
    <definedName name="_xlnm.Print_Area" localSheetId="0">'Krycí list SO'!$A$1:$G$44</definedName>
    <definedName name="_xlnm.Print_Area" localSheetId="3">'Položky I.část SO'!$A$1:$K$98</definedName>
    <definedName name="_xlnm.Print_Area" localSheetId="6">'Položky II.část SO'!$A$1:$K$58</definedName>
    <definedName name="_xlnm.Print_Area" localSheetId="2">'Rekapitulace I.části SO'!$A$1:$I$29</definedName>
    <definedName name="_xlnm.Print_Area" localSheetId="5">'Rekapitulace II.části SO'!$A$1:$I$27</definedName>
    <definedName name="PocetMJ" localSheetId="4">'Krycí list II.části SO'!$G$10</definedName>
    <definedName name="PocetMJ" localSheetId="0">'Krycí list SO'!$G$7</definedName>
    <definedName name="PocetMJ">'Krycí list I.části SO'!$G$10</definedName>
    <definedName name="Poznamka" localSheetId="4">'Krycí list II.části SO'!$B$33</definedName>
    <definedName name="Poznamka" localSheetId="0">'Krycí list SO'!$B$36</definedName>
    <definedName name="Poznamka">'Krycí list I.části SO'!$B$33</definedName>
    <definedName name="Projektant" localSheetId="4">'Krycí list II.části SO'!$C$10</definedName>
    <definedName name="Projektant" localSheetId="0">'Krycí list SO'!$C$7</definedName>
    <definedName name="Projektant">'Krycí list I.části SO'!$C$10</definedName>
    <definedName name="PSV" localSheetId="4">'[1]Rekapitulace II.části'!$F$17</definedName>
    <definedName name="PSV" localSheetId="5">'Rekapitulace II.části SO'!$F$18</definedName>
    <definedName name="PSV">'Rekapitulace I.části SO'!$F$20</definedName>
    <definedName name="PSV0" localSheetId="4">'[1]Položky II.část'!#REF!</definedName>
    <definedName name="PSV0" localSheetId="6">'Položky II.část SO'!#REF!</definedName>
    <definedName name="PSV0" localSheetId="5">'[1]Položky II.část'!#REF!</definedName>
    <definedName name="PSV0">'Položky I.část SO'!#REF!</definedName>
    <definedName name="SloupecCC" localSheetId="6">'Položky II.část SO'!$G$7</definedName>
    <definedName name="SloupecCC">'Položky I.část SO'!$G$7</definedName>
    <definedName name="SloupecCisloPol" localSheetId="6">'Položky II.část SO'!$B$7</definedName>
    <definedName name="SloupecCisloPol">'Položky I.část SO'!$B$7</definedName>
    <definedName name="SloupecCH" localSheetId="6">'Položky II.část SO'!$I$7</definedName>
    <definedName name="SloupecCH">'Položky I.část SO'!$I$7</definedName>
    <definedName name="SloupecJC" localSheetId="6">'Položky II.část SO'!$F$7</definedName>
    <definedName name="SloupecJC">'Položky I.část SO'!$F$7</definedName>
    <definedName name="SloupecJH" localSheetId="6">'Položky II.část SO'!$H$7</definedName>
    <definedName name="SloupecJH">'Položky I.část SO'!$H$7</definedName>
    <definedName name="SloupecMJ" localSheetId="6">'Položky II.část SO'!$D$7</definedName>
    <definedName name="SloupecMJ">'Položky I.část SO'!$D$7</definedName>
    <definedName name="SloupecMnozstvi" localSheetId="6">'Položky II.část SO'!$E$7</definedName>
    <definedName name="SloupecMnozstvi">'Položky I.část SO'!$E$7</definedName>
    <definedName name="SloupecNazPol" localSheetId="6">'Položky II.část SO'!$C$7</definedName>
    <definedName name="SloupecNazPol">'Položky I.část SO'!$C$7</definedName>
    <definedName name="SloupecPC" localSheetId="6">'Položky II.část SO'!$A$7</definedName>
    <definedName name="SloupecPC">'Položky I.část SO'!$A$7</definedName>
    <definedName name="solver_lin" localSheetId="3" hidden="1">0</definedName>
    <definedName name="solver_lin" localSheetId="6" hidden="1">0</definedName>
    <definedName name="solver_num" localSheetId="3" hidden="1">0</definedName>
    <definedName name="solver_num" localSheetId="6" hidden="1">0</definedName>
    <definedName name="solver_opt" localSheetId="3" hidden="1">'Položky I.část SO'!#REF!</definedName>
    <definedName name="solver_opt" localSheetId="6" hidden="1">'Položky II.část SO'!#REF!</definedName>
    <definedName name="solver_typ" localSheetId="3" hidden="1">1</definedName>
    <definedName name="solver_typ" localSheetId="6" hidden="1">1</definedName>
    <definedName name="solver_val" localSheetId="3" hidden="1">0</definedName>
    <definedName name="solver_val" localSheetId="6" hidden="1">0</definedName>
    <definedName name="Typ" localSheetId="4">'[1]Položky II.část'!#REF!</definedName>
    <definedName name="Typ" localSheetId="6">'Položky II.část SO'!#REF!</definedName>
    <definedName name="Typ" localSheetId="5">'[1]Položky II.část'!#REF!</definedName>
    <definedName name="Typ">'Položky I.část SO'!#REF!</definedName>
    <definedName name="VRN" localSheetId="4">'[1]Rekapitulace II.části'!$H$25</definedName>
    <definedName name="VRN" localSheetId="5">'Rekapitulace II.části SO'!$H$26</definedName>
    <definedName name="VRN">'Rekapitulace I.části SO'!$H$28</definedName>
    <definedName name="VRNKc" localSheetId="4">'[1]Rekapitulace II.části'!#REF!</definedName>
    <definedName name="VRNKc" localSheetId="6">'[1]Rekapitulace II.části'!#REF!</definedName>
    <definedName name="VRNKc" localSheetId="5">'Rekapitulace II.části SO'!#REF!</definedName>
    <definedName name="VRNKc">'Rekapitulace I.části SO'!#REF!</definedName>
    <definedName name="VRNnazev" localSheetId="4">'[1]Rekapitulace II.části'!#REF!</definedName>
    <definedName name="VRNnazev" localSheetId="6">'[1]Rekapitulace II.části'!#REF!</definedName>
    <definedName name="VRNnazev" localSheetId="5">'Rekapitulace II.části SO'!#REF!</definedName>
    <definedName name="VRNnazev">'Rekapitulace I.části SO'!#REF!</definedName>
    <definedName name="VRNproc" localSheetId="4">'[1]Rekapitulace II.části'!#REF!</definedName>
    <definedName name="VRNproc" localSheetId="6">'[1]Rekapitulace II.části'!#REF!</definedName>
    <definedName name="VRNproc" localSheetId="5">'Rekapitulace II.části SO'!#REF!</definedName>
    <definedName name="VRNproc">'Rekapitulace I.části SO'!#REF!</definedName>
    <definedName name="VRNzakl" localSheetId="4">'[1]Rekapitulace II.části'!#REF!</definedName>
    <definedName name="VRNzakl" localSheetId="6">'[1]Rekapitulace II.části'!#REF!</definedName>
    <definedName name="VRNzakl" localSheetId="5">'Rekapitulace II.části SO'!#REF!</definedName>
    <definedName name="VRNzakl">'Rekapitulace I.části SO'!#REF!</definedName>
    <definedName name="Zakazka" localSheetId="4">'Krycí list II.části SO'!$G$12</definedName>
    <definedName name="Zakazka" localSheetId="0">'Krycí list SO'!$G$9</definedName>
    <definedName name="Zakazka">'Krycí list I.části SO'!$G$12</definedName>
    <definedName name="Zaklad22" localSheetId="4">'Krycí list II.části SO'!$F$28</definedName>
    <definedName name="Zaklad22" localSheetId="0">'Krycí list SO'!$F$31</definedName>
    <definedName name="Zaklad22">'Krycí list I.části SO'!$F$28</definedName>
    <definedName name="Zaklad5" localSheetId="4">'Krycí list II.části SO'!$F$26</definedName>
    <definedName name="Zaklad5" localSheetId="0">'Krycí list SO'!$F$29</definedName>
    <definedName name="Zaklad5">'Krycí list I.části SO'!$F$26</definedName>
    <definedName name="Zhotovitel" localSheetId="4">'Krycí list II.části SO'!$E$14</definedName>
    <definedName name="Zhotovitel" localSheetId="0">'Krycí list SO'!$E$11</definedName>
    <definedName name="Zhotovitel">'Krycí list I.části SO'!$E$14</definedName>
  </definedNames>
  <calcPr calcId="114210" fullCalcOnLoad="1"/>
</workbook>
</file>

<file path=xl/calcChain.xml><?xml version="1.0" encoding="utf-8"?>
<calcChain xmlns="http://schemas.openxmlformats.org/spreadsheetml/2006/main">
  <c r="G9" i="7"/>
  <c r="G10"/>
  <c r="G11"/>
  <c r="G12"/>
  <c r="G13"/>
  <c r="G14"/>
  <c r="G15"/>
  <c r="E8" i="6"/>
  <c r="G17" i="7"/>
  <c r="G18"/>
  <c r="E9" i="6"/>
  <c r="G20" i="7"/>
  <c r="G21"/>
  <c r="G22"/>
  <c r="G23"/>
  <c r="G24"/>
  <c r="E10" i="6"/>
  <c r="G26" i="7"/>
  <c r="G27"/>
  <c r="G28"/>
  <c r="E11" i="6"/>
  <c r="G30" i="7"/>
  <c r="G31"/>
  <c r="E12" i="6"/>
  <c r="G33" i="7"/>
  <c r="G34"/>
  <c r="G35"/>
  <c r="E13" i="6"/>
  <c r="G37" i="7"/>
  <c r="G38"/>
  <c r="G39"/>
  <c r="E14" i="6"/>
  <c r="G41" i="7"/>
  <c r="G42"/>
  <c r="G43"/>
  <c r="G44"/>
  <c r="G45"/>
  <c r="G46"/>
  <c r="G47"/>
  <c r="G48"/>
  <c r="E15" i="6"/>
  <c r="G50" i="7"/>
  <c r="G51"/>
  <c r="G52"/>
  <c r="E16" i="6"/>
  <c r="E18"/>
  <c r="G54" i="7"/>
  <c r="G55"/>
  <c r="G56"/>
  <c r="G57"/>
  <c r="G58"/>
  <c r="F17" i="6"/>
  <c r="F18"/>
  <c r="G23"/>
  <c r="I23"/>
  <c r="G17" i="5"/>
  <c r="G24" i="6"/>
  <c r="I24"/>
  <c r="G18" i="5"/>
  <c r="G25" i="6"/>
  <c r="I25"/>
  <c r="G19" i="5"/>
  <c r="G25"/>
  <c r="C19"/>
  <c r="C20"/>
  <c r="C21"/>
  <c r="C24"/>
  <c r="C25"/>
  <c r="H26" i="6"/>
  <c r="BC94" i="3"/>
  <c r="BC95"/>
  <c r="BC96"/>
  <c r="BC97"/>
  <c r="BC98"/>
  <c r="E19" i="2"/>
  <c r="G94" i="3"/>
  <c r="G95"/>
  <c r="G96"/>
  <c r="G97"/>
  <c r="G98"/>
  <c r="C4" i="7"/>
  <c r="C3" i="3"/>
  <c r="C4"/>
  <c r="C2" i="6"/>
  <c r="C1" i="2"/>
  <c r="C2"/>
  <c r="F27" i="5"/>
  <c r="F28"/>
  <c r="F29"/>
  <c r="F30"/>
  <c r="F27" i="1"/>
  <c r="BE9" i="3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G8" i="2"/>
  <c r="BE29" i="3"/>
  <c r="BE30"/>
  <c r="BE31"/>
  <c r="BE32"/>
  <c r="BE33"/>
  <c r="BE34"/>
  <c r="BE35"/>
  <c r="BE36"/>
  <c r="BE37"/>
  <c r="BE38"/>
  <c r="BE39"/>
  <c r="G9" i="2"/>
  <c r="BE41" i="3"/>
  <c r="BE42"/>
  <c r="BE43"/>
  <c r="BE44"/>
  <c r="BE45"/>
  <c r="BE46"/>
  <c r="BE47"/>
  <c r="BE48"/>
  <c r="G10" i="2"/>
  <c r="BE51" i="3"/>
  <c r="BE50"/>
  <c r="BE52"/>
  <c r="G11" i="2"/>
  <c r="BE54" i="3"/>
  <c r="BE55"/>
  <c r="BE56"/>
  <c r="G12" i="2"/>
  <c r="BE58" i="3"/>
  <c r="BE59"/>
  <c r="BE60"/>
  <c r="BE61"/>
  <c r="BE62"/>
  <c r="BE63"/>
  <c r="BE64"/>
  <c r="BE65"/>
  <c r="BE66"/>
  <c r="G13" i="2"/>
  <c r="BE68" i="3"/>
  <c r="BE69"/>
  <c r="G14" i="2"/>
  <c r="BE71" i="3"/>
  <c r="BE72"/>
  <c r="G15" i="2"/>
  <c r="BE74" i="3"/>
  <c r="BE75"/>
  <c r="BE76"/>
  <c r="BE77"/>
  <c r="BE78"/>
  <c r="G16" i="2"/>
  <c r="BE80" i="3"/>
  <c r="BE81"/>
  <c r="BE82"/>
  <c r="BE83"/>
  <c r="BE84"/>
  <c r="BE85"/>
  <c r="BE86"/>
  <c r="BE87"/>
  <c r="G17" i="2"/>
  <c r="BE89" i="3"/>
  <c r="BE90"/>
  <c r="BE91"/>
  <c r="BE92"/>
  <c r="G18" i="2"/>
  <c r="BE94" i="3"/>
  <c r="BE95"/>
  <c r="BE96"/>
  <c r="BE97"/>
  <c r="BE98"/>
  <c r="G19" i="2"/>
  <c r="G20"/>
  <c r="C17" i="1"/>
  <c r="BF9" i="3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H8" i="2"/>
  <c r="BF29" i="3"/>
  <c r="BF30"/>
  <c r="BF31"/>
  <c r="BF32"/>
  <c r="BF33"/>
  <c r="BF34"/>
  <c r="BF35"/>
  <c r="BF36"/>
  <c r="BF37"/>
  <c r="BF38"/>
  <c r="BF39"/>
  <c r="H9" i="2"/>
  <c r="BF41" i="3"/>
  <c r="BF42"/>
  <c r="BF43"/>
  <c r="BF44"/>
  <c r="BF45"/>
  <c r="BF46"/>
  <c r="BF47"/>
  <c r="BF48"/>
  <c r="H10" i="2"/>
  <c r="BF51" i="3"/>
  <c r="BF50"/>
  <c r="BF52"/>
  <c r="H11" i="2"/>
  <c r="BF54" i="3"/>
  <c r="BF55"/>
  <c r="BF56"/>
  <c r="H12" i="2"/>
  <c r="BF58" i="3"/>
  <c r="BF59"/>
  <c r="BF60"/>
  <c r="BF61"/>
  <c r="BF62"/>
  <c r="BF63"/>
  <c r="BF64"/>
  <c r="BF65"/>
  <c r="BF66"/>
  <c r="H13" i="2"/>
  <c r="BF68" i="3"/>
  <c r="BF69"/>
  <c r="H14" i="2"/>
  <c r="BF71" i="3"/>
  <c r="BF72"/>
  <c r="H15" i="2"/>
  <c r="BF74" i="3"/>
  <c r="BF75"/>
  <c r="BF76"/>
  <c r="BF77"/>
  <c r="BF78"/>
  <c r="H16" i="2"/>
  <c r="BF80" i="3"/>
  <c r="BF81"/>
  <c r="BF82"/>
  <c r="BF83"/>
  <c r="BF84"/>
  <c r="BF85"/>
  <c r="BF86"/>
  <c r="BF87"/>
  <c r="H17" i="2"/>
  <c r="BF89" i="3"/>
  <c r="BF90"/>
  <c r="BF91"/>
  <c r="BF92"/>
  <c r="H18" i="2"/>
  <c r="BF94" i="3"/>
  <c r="BF95"/>
  <c r="BF96"/>
  <c r="BF97"/>
  <c r="BF98"/>
  <c r="H19" i="2"/>
  <c r="H20"/>
  <c r="C18" i="1"/>
  <c r="G9" i="3"/>
  <c r="BC9"/>
  <c r="G10"/>
  <c r="BC10"/>
  <c r="G11"/>
  <c r="BC11"/>
  <c r="G12"/>
  <c r="BC12"/>
  <c r="G13"/>
  <c r="BC13"/>
  <c r="G14"/>
  <c r="BC14"/>
  <c r="G15"/>
  <c r="BC15"/>
  <c r="G16"/>
  <c r="BC16"/>
  <c r="G17"/>
  <c r="BC17"/>
  <c r="G18"/>
  <c r="BC18"/>
  <c r="G19"/>
  <c r="BC19"/>
  <c r="G20"/>
  <c r="BC20"/>
  <c r="G21"/>
  <c r="BC21"/>
  <c r="G22"/>
  <c r="BC22"/>
  <c r="G23"/>
  <c r="BC23"/>
  <c r="G24"/>
  <c r="BC24"/>
  <c r="G25"/>
  <c r="BC25"/>
  <c r="G26"/>
  <c r="BC26"/>
  <c r="BC27"/>
  <c r="E8" i="2"/>
  <c r="G29" i="3"/>
  <c r="BC29"/>
  <c r="G30"/>
  <c r="BC30"/>
  <c r="G31"/>
  <c r="BC31"/>
  <c r="G32"/>
  <c r="BC32"/>
  <c r="G33"/>
  <c r="BC33"/>
  <c r="G34"/>
  <c r="BC34"/>
  <c r="G35"/>
  <c r="BC35"/>
  <c r="G36"/>
  <c r="BC36"/>
  <c r="G37"/>
  <c r="BC37"/>
  <c r="G38"/>
  <c r="BC38"/>
  <c r="BC39"/>
  <c r="E9" i="2"/>
  <c r="G41" i="3"/>
  <c r="BC41"/>
  <c r="G42"/>
  <c r="BC42"/>
  <c r="G43"/>
  <c r="BC43"/>
  <c r="G44"/>
  <c r="BC44"/>
  <c r="G45"/>
  <c r="BC45"/>
  <c r="G46"/>
  <c r="BC46"/>
  <c r="G47"/>
  <c r="BC47"/>
  <c r="BC48"/>
  <c r="E10" i="2"/>
  <c r="G51" i="3"/>
  <c r="BC51"/>
  <c r="G50"/>
  <c r="BC50"/>
  <c r="BC52"/>
  <c r="E11" i="2"/>
  <c r="G54" i="3"/>
  <c r="BC54"/>
  <c r="G55"/>
  <c r="BC55"/>
  <c r="BC56"/>
  <c r="E12" i="2"/>
  <c r="G58" i="3"/>
  <c r="BC58"/>
  <c r="G59"/>
  <c r="BC59"/>
  <c r="G60"/>
  <c r="BC60"/>
  <c r="G61"/>
  <c r="BC61"/>
  <c r="G62"/>
  <c r="BC62"/>
  <c r="G63"/>
  <c r="BC63"/>
  <c r="G64"/>
  <c r="BC64"/>
  <c r="G65"/>
  <c r="BC65"/>
  <c r="BC66"/>
  <c r="E13" i="2"/>
  <c r="G68" i="3"/>
  <c r="BC68"/>
  <c r="BC69"/>
  <c r="E14" i="2"/>
  <c r="G71" i="3"/>
  <c r="BC71"/>
  <c r="BC72"/>
  <c r="E15" i="2"/>
  <c r="G74" i="3"/>
  <c r="BC74"/>
  <c r="G75"/>
  <c r="BC75"/>
  <c r="G76"/>
  <c r="BC76"/>
  <c r="G77"/>
  <c r="BC77"/>
  <c r="BC78"/>
  <c r="E16" i="2"/>
  <c r="G80" i="3"/>
  <c r="BC80"/>
  <c r="G81"/>
  <c r="BC81"/>
  <c r="G82"/>
  <c r="BC82"/>
  <c r="G83"/>
  <c r="BC83"/>
  <c r="G84"/>
  <c r="BC84"/>
  <c r="G85"/>
  <c r="BC85"/>
  <c r="G86"/>
  <c r="BC86"/>
  <c r="BC87"/>
  <c r="E17" i="2"/>
  <c r="G89" i="3"/>
  <c r="BC89"/>
  <c r="G90"/>
  <c r="BC90"/>
  <c r="G91"/>
  <c r="BC91"/>
  <c r="BC92"/>
  <c r="E18" i="2"/>
  <c r="E20"/>
  <c r="C19" i="1"/>
  <c r="BD9" i="3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F8" i="2"/>
  <c r="BD29" i="3"/>
  <c r="BD30"/>
  <c r="BD31"/>
  <c r="BD32"/>
  <c r="BD33"/>
  <c r="BD34"/>
  <c r="BD35"/>
  <c r="BD36"/>
  <c r="BD37"/>
  <c r="BD38"/>
  <c r="BD39"/>
  <c r="F9" i="2"/>
  <c r="BD41" i="3"/>
  <c r="BD42"/>
  <c r="BD43"/>
  <c r="BD44"/>
  <c r="BD45"/>
  <c r="BD46"/>
  <c r="BD47"/>
  <c r="BD48"/>
  <c r="F10" i="2"/>
  <c r="BD51" i="3"/>
  <c r="BD50"/>
  <c r="BD52"/>
  <c r="F11" i="2"/>
  <c r="BD54" i="3"/>
  <c r="BD55"/>
  <c r="BD56"/>
  <c r="F12" i="2"/>
  <c r="BD58" i="3"/>
  <c r="BD59"/>
  <c r="BD60"/>
  <c r="BD61"/>
  <c r="BD62"/>
  <c r="BD63"/>
  <c r="BD64"/>
  <c r="BD65"/>
  <c r="BD66"/>
  <c r="F13" i="2"/>
  <c r="BD68" i="3"/>
  <c r="BD69"/>
  <c r="F14" i="2"/>
  <c r="BD71" i="3"/>
  <c r="BD72"/>
  <c r="F15" i="2"/>
  <c r="BD74" i="3"/>
  <c r="BD75"/>
  <c r="BD76"/>
  <c r="BD77"/>
  <c r="BD78"/>
  <c r="F16" i="2"/>
  <c r="BD80" i="3"/>
  <c r="BD81"/>
  <c r="BD82"/>
  <c r="BD83"/>
  <c r="BD84"/>
  <c r="BD85"/>
  <c r="BD86"/>
  <c r="BD87"/>
  <c r="F17" i="2"/>
  <c r="BD89" i="3"/>
  <c r="BD90"/>
  <c r="BD91"/>
  <c r="BD92"/>
  <c r="F18" i="2"/>
  <c r="BD94" i="3"/>
  <c r="BD95"/>
  <c r="BD96"/>
  <c r="BD97"/>
  <c r="BD98"/>
  <c r="F19" i="2"/>
  <c r="F20"/>
  <c r="C20" i="1"/>
  <c r="C21"/>
  <c r="BG9" i="3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I8" i="2"/>
  <c r="BG29" i="3"/>
  <c r="BG30"/>
  <c r="BG31"/>
  <c r="BG32"/>
  <c r="BG33"/>
  <c r="BG34"/>
  <c r="BG35"/>
  <c r="BG36"/>
  <c r="BG37"/>
  <c r="BG38"/>
  <c r="BG39"/>
  <c r="I9" i="2"/>
  <c r="BG41" i="3"/>
  <c r="BG42"/>
  <c r="BG43"/>
  <c r="BG44"/>
  <c r="BG45"/>
  <c r="BG46"/>
  <c r="BG47"/>
  <c r="BG48"/>
  <c r="I10" i="2"/>
  <c r="BG51" i="3"/>
  <c r="BG50"/>
  <c r="BG52"/>
  <c r="I11" i="2"/>
  <c r="BG54" i="3"/>
  <c r="BG55"/>
  <c r="BG56"/>
  <c r="I12" i="2"/>
  <c r="BG58" i="3"/>
  <c r="BG59"/>
  <c r="BG60"/>
  <c r="BG61"/>
  <c r="BG62"/>
  <c r="BG63"/>
  <c r="BG64"/>
  <c r="BG65"/>
  <c r="BG66"/>
  <c r="I13" i="2"/>
  <c r="BG68" i="3"/>
  <c r="BG69"/>
  <c r="I14" i="2"/>
  <c r="BG71" i="3"/>
  <c r="BG72"/>
  <c r="I15" i="2"/>
  <c r="BG74" i="3"/>
  <c r="BG75"/>
  <c r="BG76"/>
  <c r="BG77"/>
  <c r="BG78"/>
  <c r="I16" i="2"/>
  <c r="BG80" i="3"/>
  <c r="BG81"/>
  <c r="BG82"/>
  <c r="BG83"/>
  <c r="BG84"/>
  <c r="BG85"/>
  <c r="BG86"/>
  <c r="BG87"/>
  <c r="I17" i="2"/>
  <c r="BG89" i="3"/>
  <c r="BG90"/>
  <c r="BG91"/>
  <c r="BG92"/>
  <c r="I18" i="2"/>
  <c r="BG94" i="3"/>
  <c r="BG95"/>
  <c r="BG96"/>
  <c r="BG97"/>
  <c r="BG98"/>
  <c r="I19" i="2"/>
  <c r="I20"/>
  <c r="C23" i="1"/>
  <c r="C24"/>
  <c r="G25" i="2"/>
  <c r="I25"/>
  <c r="G26"/>
  <c r="I26"/>
  <c r="G27"/>
  <c r="I27"/>
  <c r="H28"/>
  <c r="G25" i="1"/>
  <c r="C25"/>
  <c r="F28"/>
  <c r="F29"/>
  <c r="F30"/>
  <c r="F33" i="4"/>
  <c r="F32"/>
  <c r="F31"/>
  <c r="F30"/>
  <c r="C22"/>
  <c r="C21"/>
  <c r="C20"/>
  <c r="C18"/>
  <c r="C17"/>
  <c r="C16"/>
  <c r="G22"/>
  <c r="G17" i="1"/>
  <c r="G18"/>
  <c r="G19"/>
  <c r="G24"/>
  <c r="G21" i="4"/>
  <c r="G16"/>
  <c r="G15"/>
  <c r="G14"/>
  <c r="I9" i="7"/>
  <c r="K9"/>
  <c r="BC9"/>
  <c r="BD9"/>
  <c r="BE9"/>
  <c r="BF9"/>
  <c r="BG9"/>
  <c r="I10"/>
  <c r="K10"/>
  <c r="BC10"/>
  <c r="BD10"/>
  <c r="BE10"/>
  <c r="BF10"/>
  <c r="BG10"/>
  <c r="I11"/>
  <c r="K11"/>
  <c r="BC11"/>
  <c r="BD11"/>
  <c r="BE11"/>
  <c r="BF11"/>
  <c r="BG11"/>
  <c r="I12"/>
  <c r="K12"/>
  <c r="BC12"/>
  <c r="BD12"/>
  <c r="BE12"/>
  <c r="BF12"/>
  <c r="BG12"/>
  <c r="I13"/>
  <c r="K13"/>
  <c r="BC13"/>
  <c r="BD13"/>
  <c r="BE13"/>
  <c r="BF13"/>
  <c r="BG13"/>
  <c r="I14"/>
  <c r="K14"/>
  <c r="BC14"/>
  <c r="BD14"/>
  <c r="BE14"/>
  <c r="BF14"/>
  <c r="BG14"/>
  <c r="C15"/>
  <c r="I15"/>
  <c r="K15"/>
  <c r="BC15"/>
  <c r="BD15"/>
  <c r="BE15"/>
  <c r="BF15"/>
  <c r="BG15"/>
  <c r="I17"/>
  <c r="K17"/>
  <c r="BC17"/>
  <c r="BD17"/>
  <c r="BE17"/>
  <c r="BF17"/>
  <c r="BG17"/>
  <c r="C18"/>
  <c r="I18"/>
  <c r="K18"/>
  <c r="BC18"/>
  <c r="BD18"/>
  <c r="BE18"/>
  <c r="BF18"/>
  <c r="BG18"/>
  <c r="I20"/>
  <c r="K20"/>
  <c r="BC20"/>
  <c r="BD20"/>
  <c r="BE20"/>
  <c r="BF20"/>
  <c r="BG20"/>
  <c r="I21"/>
  <c r="K21"/>
  <c r="BC21"/>
  <c r="BD21"/>
  <c r="BE21"/>
  <c r="BF21"/>
  <c r="BG21"/>
  <c r="I22"/>
  <c r="K22"/>
  <c r="BC22"/>
  <c r="BD22"/>
  <c r="BE22"/>
  <c r="BF22"/>
  <c r="BG22"/>
  <c r="I23"/>
  <c r="K23"/>
  <c r="BC23"/>
  <c r="BD23"/>
  <c r="BE23"/>
  <c r="BF23"/>
  <c r="BG23"/>
  <c r="C24"/>
  <c r="I24"/>
  <c r="K24"/>
  <c r="BC24"/>
  <c r="BD24"/>
  <c r="BE24"/>
  <c r="BF24"/>
  <c r="BG24"/>
  <c r="I26"/>
  <c r="K26"/>
  <c r="BC26"/>
  <c r="BD26"/>
  <c r="BE26"/>
  <c r="BF26"/>
  <c r="BG26"/>
  <c r="I27"/>
  <c r="K27"/>
  <c r="BC27"/>
  <c r="BD27"/>
  <c r="BE27"/>
  <c r="BF27"/>
  <c r="BG27"/>
  <c r="C28"/>
  <c r="I28"/>
  <c r="K28"/>
  <c r="BC28"/>
  <c r="BD28"/>
  <c r="BE28"/>
  <c r="BF28"/>
  <c r="BG28"/>
  <c r="I30"/>
  <c r="K30"/>
  <c r="BC30"/>
  <c r="BD30"/>
  <c r="BE30"/>
  <c r="BF30"/>
  <c r="BG30"/>
  <c r="C31"/>
  <c r="I31"/>
  <c r="K31"/>
  <c r="BC31"/>
  <c r="BD31"/>
  <c r="BE31"/>
  <c r="BF31"/>
  <c r="BG31"/>
  <c r="I33"/>
  <c r="K33"/>
  <c r="BC33"/>
  <c r="BD33"/>
  <c r="BE33"/>
  <c r="BF33"/>
  <c r="BG33"/>
  <c r="I34"/>
  <c r="K34"/>
  <c r="BC34"/>
  <c r="BD34"/>
  <c r="BE34"/>
  <c r="BF34"/>
  <c r="BG34"/>
  <c r="C35"/>
  <c r="I35"/>
  <c r="K35"/>
  <c r="BC35"/>
  <c r="BD35"/>
  <c r="BE35"/>
  <c r="BF35"/>
  <c r="BG35"/>
  <c r="I37"/>
  <c r="K37"/>
  <c r="BC37"/>
  <c r="BD37"/>
  <c r="BE37"/>
  <c r="BF37"/>
  <c r="BG37"/>
  <c r="I38"/>
  <c r="K38"/>
  <c r="BC38"/>
  <c r="BD38"/>
  <c r="BE38"/>
  <c r="BF38"/>
  <c r="BG38"/>
  <c r="C39"/>
  <c r="I39"/>
  <c r="K39"/>
  <c r="BC39"/>
  <c r="BD39"/>
  <c r="BE39"/>
  <c r="BF39"/>
  <c r="BG39"/>
  <c r="I41"/>
  <c r="K41"/>
  <c r="BC41"/>
  <c r="BD41"/>
  <c r="BE41"/>
  <c r="BF41"/>
  <c r="BG41"/>
  <c r="I42"/>
  <c r="K42"/>
  <c r="BC42"/>
  <c r="BD42"/>
  <c r="BE42"/>
  <c r="BF42"/>
  <c r="BG42"/>
  <c r="I43"/>
  <c r="K43"/>
  <c r="BC43"/>
  <c r="BD43"/>
  <c r="BE43"/>
  <c r="BF43"/>
  <c r="BG43"/>
  <c r="I44"/>
  <c r="K44"/>
  <c r="BC44"/>
  <c r="BD44"/>
  <c r="BE44"/>
  <c r="BF44"/>
  <c r="BG44"/>
  <c r="I45"/>
  <c r="K45"/>
  <c r="BC45"/>
  <c r="BD45"/>
  <c r="BE45"/>
  <c r="BF45"/>
  <c r="BG45"/>
  <c r="I46"/>
  <c r="K46"/>
  <c r="BC46"/>
  <c r="BD46"/>
  <c r="BE46"/>
  <c r="BF46"/>
  <c r="BG46"/>
  <c r="I47"/>
  <c r="K47"/>
  <c r="BC47"/>
  <c r="BD47"/>
  <c r="BE47"/>
  <c r="BF47"/>
  <c r="BG47"/>
  <c r="C48"/>
  <c r="I48"/>
  <c r="K48"/>
  <c r="BC48"/>
  <c r="BD48"/>
  <c r="BE48"/>
  <c r="BF48"/>
  <c r="BG48"/>
  <c r="I50"/>
  <c r="K50"/>
  <c r="BC50"/>
  <c r="BD50"/>
  <c r="BE50"/>
  <c r="BF50"/>
  <c r="BG50"/>
  <c r="I51"/>
  <c r="K51"/>
  <c r="BC51"/>
  <c r="BD51"/>
  <c r="BE51"/>
  <c r="BF51"/>
  <c r="BG51"/>
  <c r="C52"/>
  <c r="I52"/>
  <c r="K52"/>
  <c r="BC52"/>
  <c r="BD52"/>
  <c r="BE52"/>
  <c r="BF52"/>
  <c r="BG52"/>
  <c r="I54"/>
  <c r="K54"/>
  <c r="BC54"/>
  <c r="BD54"/>
  <c r="BE54"/>
  <c r="BF54"/>
  <c r="BG54"/>
  <c r="I55"/>
  <c r="K55"/>
  <c r="BC55"/>
  <c r="BD55"/>
  <c r="BE55"/>
  <c r="BF55"/>
  <c r="BG55"/>
  <c r="I56"/>
  <c r="K56"/>
  <c r="BC56"/>
  <c r="BD56"/>
  <c r="BE56"/>
  <c r="BF56"/>
  <c r="BG56"/>
  <c r="I57"/>
  <c r="K57"/>
  <c r="BC57"/>
  <c r="BD57"/>
  <c r="BE57"/>
  <c r="BF57"/>
  <c r="BG57"/>
  <c r="C58"/>
  <c r="I58"/>
  <c r="K58"/>
  <c r="BC58"/>
  <c r="BD58"/>
  <c r="BE58"/>
  <c r="BF58"/>
  <c r="BG58"/>
  <c r="G18" i="6"/>
  <c r="H18"/>
  <c r="I18"/>
  <c r="G11" i="5"/>
  <c r="G8" i="4"/>
  <c r="C14"/>
  <c r="D14"/>
  <c r="C15"/>
  <c r="D15"/>
  <c r="D16"/>
  <c r="D19" i="1"/>
  <c r="D18"/>
  <c r="D17"/>
  <c r="K97" i="3"/>
  <c r="I97"/>
  <c r="K96"/>
  <c r="I96"/>
  <c r="K95"/>
  <c r="K98"/>
  <c r="I95"/>
  <c r="K94"/>
  <c r="I94"/>
  <c r="I98"/>
  <c r="B19" i="2"/>
  <c r="A19"/>
  <c r="C98" i="3"/>
  <c r="K91"/>
  <c r="I91"/>
  <c r="K90"/>
  <c r="I90"/>
  <c r="K89"/>
  <c r="I89"/>
  <c r="B18" i="2"/>
  <c r="A18"/>
  <c r="K92" i="3"/>
  <c r="C92"/>
  <c r="K86"/>
  <c r="I86"/>
  <c r="K85"/>
  <c r="I85"/>
  <c r="K84"/>
  <c r="I84"/>
  <c r="K83"/>
  <c r="I83"/>
  <c r="K82"/>
  <c r="I82"/>
  <c r="K81"/>
  <c r="K87"/>
  <c r="I81"/>
  <c r="K80"/>
  <c r="I80"/>
  <c r="B17" i="2"/>
  <c r="A17"/>
  <c r="C87" i="3"/>
  <c r="K77"/>
  <c r="I77"/>
  <c r="K76"/>
  <c r="I76"/>
  <c r="K75"/>
  <c r="K78"/>
  <c r="I75"/>
  <c r="K74"/>
  <c r="I74"/>
  <c r="B16" i="2"/>
  <c r="A16"/>
  <c r="C78" i="3"/>
  <c r="K71"/>
  <c r="I71"/>
  <c r="I72"/>
  <c r="B15" i="2"/>
  <c r="A15"/>
  <c r="K72" i="3"/>
  <c r="C72"/>
  <c r="K68"/>
  <c r="K69"/>
  <c r="I68"/>
  <c r="I69"/>
  <c r="B14" i="2"/>
  <c r="A14"/>
  <c r="G69" i="3"/>
  <c r="C69"/>
  <c r="K65"/>
  <c r="I65"/>
  <c r="K64"/>
  <c r="I64"/>
  <c r="K63"/>
  <c r="I63"/>
  <c r="K62"/>
  <c r="I62"/>
  <c r="K61"/>
  <c r="I61"/>
  <c r="K60"/>
  <c r="I60"/>
  <c r="K59"/>
  <c r="K66"/>
  <c r="I59"/>
  <c r="K58"/>
  <c r="I58"/>
  <c r="B13" i="2"/>
  <c r="A13"/>
  <c r="C66" i="3"/>
  <c r="K55"/>
  <c r="I55"/>
  <c r="K54"/>
  <c r="I54"/>
  <c r="B12" i="2"/>
  <c r="A12"/>
  <c r="K56" i="3"/>
  <c r="C56"/>
  <c r="K51"/>
  <c r="K52"/>
  <c r="I51"/>
  <c r="K50"/>
  <c r="I50"/>
  <c r="B11" i="2"/>
  <c r="A11"/>
  <c r="C52" i="3"/>
  <c r="K47"/>
  <c r="I47"/>
  <c r="K46"/>
  <c r="I46"/>
  <c r="K45"/>
  <c r="I45"/>
  <c r="K44"/>
  <c r="I44"/>
  <c r="K43"/>
  <c r="I43"/>
  <c r="K42"/>
  <c r="K48"/>
  <c r="I42"/>
  <c r="K41"/>
  <c r="I41"/>
  <c r="I48"/>
  <c r="B10" i="2"/>
  <c r="A10"/>
  <c r="G48" i="3"/>
  <c r="C48"/>
  <c r="K38"/>
  <c r="I38"/>
  <c r="K37"/>
  <c r="I37"/>
  <c r="K36"/>
  <c r="I36"/>
  <c r="K35"/>
  <c r="I35"/>
  <c r="K34"/>
  <c r="I34"/>
  <c r="K33"/>
  <c r="I33"/>
  <c r="K32"/>
  <c r="I32"/>
  <c r="K31"/>
  <c r="I31"/>
  <c r="K30"/>
  <c r="K39"/>
  <c r="I30"/>
  <c r="K29"/>
  <c r="I29"/>
  <c r="B9" i="2"/>
  <c r="A9"/>
  <c r="C39" i="3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K27"/>
  <c r="I9"/>
  <c r="B8" i="2"/>
  <c r="A8"/>
  <c r="C27" i="3"/>
  <c r="C5"/>
  <c r="H3"/>
  <c r="C3" i="2"/>
  <c r="G11" i="1"/>
  <c r="I27" i="3"/>
  <c r="G52"/>
  <c r="I52"/>
  <c r="G66"/>
  <c r="I66"/>
  <c r="G27"/>
  <c r="G39"/>
  <c r="I39"/>
  <c r="G78"/>
  <c r="I78"/>
  <c r="G87"/>
  <c r="I87"/>
  <c r="G56"/>
  <c r="I56"/>
  <c r="G72"/>
  <c r="G92"/>
  <c r="I92"/>
</calcChain>
</file>

<file path=xl/sharedStrings.xml><?xml version="1.0" encoding="utf-8"?>
<sst xmlns="http://schemas.openxmlformats.org/spreadsheetml/2006/main" count="665" uniqueCount="271">
  <si>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</si>
  <si>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</si>
  <si>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</si>
  <si>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</si>
  <si>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</si>
  <si>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</si>
  <si>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</si>
  <si>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</si>
  <si>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</si>
  <si>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</si>
  <si>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</si>
  <si>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</si>
  <si>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</si>
  <si>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</si>
  <si>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</si>
  <si>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</si>
  <si>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</si>
  <si>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</si>
  <si>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</si>
  <si>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</si>
  <si>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</si>
  <si>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</si>
  <si>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</si>
  <si>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</si>
  <si>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</si>
  <si>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</si>
  <si>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</si>
  <si>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</si>
  <si>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</si>
  <si>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</si>
  <si>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</si>
  <si>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</si>
  <si>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</si>
  <si>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</si>
  <si>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</si>
  <si>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</si>
  <si>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</si>
  <si>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</si>
  <si>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</si>
  <si>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</si>
  <si>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</si>
  <si>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</si>
  <si>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</si>
  <si>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</si>
  <si>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</si>
  <si>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</si>
  <si>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</si>
  <si>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</si>
  <si>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</si>
  <si>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</si>
  <si>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</si>
  <si>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</si>
  <si>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</si>
  <si>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</si>
  <si>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</si>
  <si>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</si>
  <si>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</si>
  <si>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</si>
  <si>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</si>
  <si>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</si>
  <si>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</si>
  <si>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</si>
  <si>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hmotnost / MJ</t>
  </si>
  <si>
    <t>hmotnost celk.(t)</t>
  </si>
  <si>
    <t>demhmot / MJ</t>
  </si>
  <si>
    <t>demhmot celk.(t)</t>
  </si>
  <si>
    <t>Díl:</t>
  </si>
  <si>
    <t>1</t>
  </si>
  <si>
    <t>Zemní práce</t>
  </si>
  <si>
    <t>Celkem za</t>
  </si>
  <si>
    <t>Revitalizace ohradní zdi kostela v Hrusicích</t>
  </si>
  <si>
    <t>121 10-1100.R00</t>
  </si>
  <si>
    <t>Sejmutí ornice, pl. do 400 m2, přemístění do 50 m</t>
  </si>
  <si>
    <t>m3</t>
  </si>
  <si>
    <t>120 90-1114.R00</t>
  </si>
  <si>
    <t>Bourání konstrukcí kamenných na sucho</t>
  </si>
  <si>
    <t>131 30-1101.R00</t>
  </si>
  <si>
    <t>Hloubení nezapažených jam v hor.4 do 100 m3</t>
  </si>
  <si>
    <t>131 30-1109.R00</t>
  </si>
  <si>
    <t>Příplatek za lepivost - hloubení nezap.jam v hor.4</t>
  </si>
  <si>
    <t>132 30-1101.R00</t>
  </si>
  <si>
    <t>Hloubení rýh šířky do 60 cm v hor.4 do 100 m3</t>
  </si>
  <si>
    <t>132 30-1109.R00</t>
  </si>
  <si>
    <t>Příplatek za lepivost - hloubení rýh 60 cm v hor.4</t>
  </si>
  <si>
    <t>167 10-1101.R00</t>
  </si>
  <si>
    <t>Nakládání výkopku z hor.1-4 v množství do 100 m3</t>
  </si>
  <si>
    <t>174 10-1101.R00</t>
  </si>
  <si>
    <t>Zásyp jam, rýh, šachet se zhutněním</t>
  </si>
  <si>
    <t>162 20-1102.R00</t>
  </si>
  <si>
    <t>Vodorovné přemístění výkopku z hor.1-4 do 50 m</t>
  </si>
  <si>
    <t>162 70-1105.R00</t>
  </si>
  <si>
    <t>Vodorovné přemístění výkopku z hor.1-4 do 10000 m</t>
  </si>
  <si>
    <t>162 70-1109.R00</t>
  </si>
  <si>
    <t>Příplatek k vod. přemístění hor.1-4 za další 1 km</t>
  </si>
  <si>
    <t>175 10-1101.RT2</t>
  </si>
  <si>
    <t>Obsyp potrubí bez prohození sypaniny s dodáním štěrkopísku frakce 0 - 22 mm</t>
  </si>
  <si>
    <t>175 10-1109.R00</t>
  </si>
  <si>
    <t>Příplatek za prohození sypaniny pro obsyp potrubí</t>
  </si>
  <si>
    <t>182 00-1131.R00</t>
  </si>
  <si>
    <t>Plošná úprava terénu, nerovnosti do 20 cm v rovině</t>
  </si>
  <si>
    <t>m2</t>
  </si>
  <si>
    <t>181 30-0012.RAA</t>
  </si>
  <si>
    <t>Rozprostření ornice v rovině tloušťka 20 cm dovoz ornice ze vzdálenosti 500 m, osetí trávou</t>
  </si>
  <si>
    <t>171 20-1201.R00</t>
  </si>
  <si>
    <t>Uložení sypaniny na skl.-modelace na výšku přes 2m</t>
  </si>
  <si>
    <t>199 00-0002.R00</t>
  </si>
  <si>
    <t>Poplatek za skládku horniny 1- 4</t>
  </si>
  <si>
    <t>199 00-0003.R00</t>
  </si>
  <si>
    <t>Poplatek za skládku horniny 5 - 7</t>
  </si>
  <si>
    <t>2</t>
  </si>
  <si>
    <t>Základy,zvláštní zakládání</t>
  </si>
  <si>
    <t>273 36-1921.RT9</t>
  </si>
  <si>
    <t>Výztuž základových desek ze svařovaných sítí svařovanou sítí - drát 8,0  oka 150/150</t>
  </si>
  <si>
    <t>t</t>
  </si>
  <si>
    <t>273 32-1321.R00</t>
  </si>
  <si>
    <t>Železobeton základových desek C 20/25 (B 25)</t>
  </si>
  <si>
    <t>273 35-1215.R00</t>
  </si>
  <si>
    <t>Bednění stěn základových desek - zřízení</t>
  </si>
  <si>
    <t>273 35-1216.R00</t>
  </si>
  <si>
    <t>Bednění stěn základových desek - odstranění</t>
  </si>
  <si>
    <t>213 15-1121.R00</t>
  </si>
  <si>
    <t>Montáž geotextílie</t>
  </si>
  <si>
    <t>693-66205</t>
  </si>
  <si>
    <t>Geotextilie GUTTATEX 800 g/m2 š. 200 cm PES</t>
  </si>
  <si>
    <t>212 53-2111.R00</t>
  </si>
  <si>
    <t>Lože trativodu z kameniva hrub.drceného,16-32 mm</t>
  </si>
  <si>
    <t>212 75-3114.R00</t>
  </si>
  <si>
    <t>Montáž ohebné dren. trubky do rýhy DN 100,bez lože</t>
  </si>
  <si>
    <t>m</t>
  </si>
  <si>
    <t>286-11223</t>
  </si>
  <si>
    <t>Trubka PVC-U drenážní flexibilní DN 100 mm</t>
  </si>
  <si>
    <t>286-11326.A</t>
  </si>
  <si>
    <t>Zátka PVC d 100 mm pro drenážní trubky</t>
  </si>
  <si>
    <t>kus</t>
  </si>
  <si>
    <t>3</t>
  </si>
  <si>
    <t>Svislé a kompletní konstrukce</t>
  </si>
  <si>
    <t>311 11-2130.RT3</t>
  </si>
  <si>
    <t>Stěna z tvárnic ztraceného bednění, tl. 30 cm zalití tvárnic betonem C 20/25</t>
  </si>
  <si>
    <t>311 36-1821.R00</t>
  </si>
  <si>
    <t>Výztuž nadzákladových zdí z betonářské ocelí 10505</t>
  </si>
  <si>
    <t>317 23-1114.R00</t>
  </si>
  <si>
    <t>Zdivo říms z CP 29 P15 na MVC 2,5</t>
  </si>
  <si>
    <t>283-23139</t>
  </si>
  <si>
    <t>Fólie nopová DELTA FLORAXX TOP 2x10 m nopy 20mm</t>
  </si>
  <si>
    <t>001</t>
  </si>
  <si>
    <t>Montáž nopové fólie</t>
  </si>
  <si>
    <t>002</t>
  </si>
  <si>
    <t>Dod+mont ukončovací lišty VENTI N</t>
  </si>
  <si>
    <t>342 23-0012.RAA</t>
  </si>
  <si>
    <t>Příčka z cihel plných, tloušťka 14 cm cihly plné 29 x 14 x 6,5 P15, maltu MVC 25</t>
  </si>
  <si>
    <t>62</t>
  </si>
  <si>
    <t>Upravy povrchů vnější</t>
  </si>
  <si>
    <t>622 42-1121.R00</t>
  </si>
  <si>
    <t>Omítka vnější stěn, MVC, hrubá zatřená</t>
  </si>
  <si>
    <t>622 47-1317.RS8</t>
  </si>
  <si>
    <t>Nátěr nebo nástřik stěn vnějších, složitost 1 - 2 hmota silikátová Keim barevná skupina II</t>
  </si>
  <si>
    <t>63</t>
  </si>
  <si>
    <t>Podlahy a podlahové konstrukce</t>
  </si>
  <si>
    <t>632 40-1925.R00</t>
  </si>
  <si>
    <t>Příplatek k potěrům za sklon 15-30° tloušťky 50 mm</t>
  </si>
  <si>
    <t>632 45-1033.R00</t>
  </si>
  <si>
    <t>Vyrovnávací potěr MC 15, v ploše, tl. 40 mm</t>
  </si>
  <si>
    <t>8</t>
  </si>
  <si>
    <t>Trubní vedení</t>
  </si>
  <si>
    <t>871 11-1101.R00</t>
  </si>
  <si>
    <t>M.plast.potrubí ve výkopu na gum.těsnění DN 150 mm</t>
  </si>
  <si>
    <t>286-14791.2</t>
  </si>
  <si>
    <t>Trubka kanalizační odolná PPKGEM 160x4,9x500 mm</t>
  </si>
  <si>
    <t>286-14791.3</t>
  </si>
  <si>
    <t>Trubka kanalizační odolná PPKGEM 160x4,9x1000 mm</t>
  </si>
  <si>
    <t>286-14791.4</t>
  </si>
  <si>
    <t>Trubka kanalizační odolná PPKGEM 160x4,9x2000 mm</t>
  </si>
  <si>
    <t>877 31-3123.R00</t>
  </si>
  <si>
    <t>Montáž tvarovek jednoos. z PVC gum. kroužek DN 150</t>
  </si>
  <si>
    <t>286-51750.A</t>
  </si>
  <si>
    <t>Odbočka kanalizační KGEA 110/ 110/87° PVC</t>
  </si>
  <si>
    <t>286-51663.A</t>
  </si>
  <si>
    <t>Koleno kanalizační KGB 160/ 67° PVC</t>
  </si>
  <si>
    <t>286-56156</t>
  </si>
  <si>
    <t>Redukce kanalizační exc. odolná PPKGR DN 160/110mm</t>
  </si>
  <si>
    <t>94</t>
  </si>
  <si>
    <t>Lešení a stavební výtahy</t>
  </si>
  <si>
    <t>941 95-5002.R00</t>
  </si>
  <si>
    <t>Lešení lehké pomocné, výška podlahy do 1,9 m</t>
  </si>
  <si>
    <t>95</t>
  </si>
  <si>
    <t>Dokončovací kce na pozem.stav.</t>
  </si>
  <si>
    <t>953 98-1105.R00</t>
  </si>
  <si>
    <t>Chemické kotvy do betonu, hl. 170 mm, M 10, ampule</t>
  </si>
  <si>
    <t>96</t>
  </si>
  <si>
    <t>Bourání konstrukcí</t>
  </si>
  <si>
    <t>967 04-2712.R00</t>
  </si>
  <si>
    <t>Odsekání zdiva plošné z kamene, beton do tl. 10 cm Betonová koruna tl. 6 cm</t>
  </si>
  <si>
    <t>962 03-2314.R00</t>
  </si>
  <si>
    <t>Bourání pilířů cihelných</t>
  </si>
  <si>
    <t>962 03-2254.R00</t>
  </si>
  <si>
    <t>Bourání zdiva z cihel cementových na MC</t>
  </si>
  <si>
    <t>962 03-1133.R00</t>
  </si>
  <si>
    <t>Bourání příček cihelných tl. 15 cm (cihla cement.) Přizdívka opěrné zdi.</t>
  </si>
  <si>
    <t>97</t>
  </si>
  <si>
    <t>Prorážení otvorů</t>
  </si>
  <si>
    <t>970 04-1160.R00</t>
  </si>
  <si>
    <t>Vrtání jádrové do prostého betonu do D 160 mm</t>
  </si>
  <si>
    <t>979 08-2111.R00</t>
  </si>
  <si>
    <t>Vnitrostaveništní doprava suti do 10 m</t>
  </si>
  <si>
    <t>979 08-2121.R00</t>
  </si>
  <si>
    <t>Příplatek k vnitrost. dopravě suti za dalších 5 m</t>
  </si>
  <si>
    <t>979 08-8212.R00</t>
  </si>
  <si>
    <t>Nakládání suti na dopravní prostředky</t>
  </si>
  <si>
    <t>979 08-1111.R00</t>
  </si>
  <si>
    <t>Odvoz suti a vybour. hmot na skládku do 1 km</t>
  </si>
  <si>
    <t>979 08-1121.R00</t>
  </si>
  <si>
    <t>Příplatek k odvozu za každý další 1 km</t>
  </si>
  <si>
    <t>979 99-0102.R00</t>
  </si>
  <si>
    <t>Poplatek za skládku suti - směs betonu a cihel</t>
  </si>
  <si>
    <t>99</t>
  </si>
  <si>
    <t>Staveništní přesun hmot</t>
  </si>
  <si>
    <t>998 01-2021.R00</t>
  </si>
  <si>
    <t>Přesun hmot pro budovy monolitické výšky do 6 m</t>
  </si>
  <si>
    <t>998 27-6101.R00</t>
  </si>
  <si>
    <t>Přesun hmot, trubní vedení plastová, otevř. výkop</t>
  </si>
  <si>
    <t>998 00-9101.R00</t>
  </si>
  <si>
    <t>Přesun hmot lešení samostatně budovaného</t>
  </si>
  <si>
    <t>765</t>
  </si>
  <si>
    <t>Krytiny tvrdé</t>
  </si>
  <si>
    <t>765 31-1413.R00</t>
  </si>
  <si>
    <t>Krytina z prejzů střech jednoduchých, do malty</t>
  </si>
  <si>
    <t>765 31-1448.R00</t>
  </si>
  <si>
    <t>Nároží prejzy, z hřebenáčů č.5, do malty</t>
  </si>
  <si>
    <t>765 31-1483.R00</t>
  </si>
  <si>
    <t>Prejzy přiřezání a uchycení tašek</t>
  </si>
  <si>
    <t>998 76-5101.R00</t>
  </si>
  <si>
    <t>Přesun hmot pro krytiny tvrdé, výšky do 6 m</t>
  </si>
  <si>
    <t>Mimostaveništní doprava</t>
  </si>
  <si>
    <t>0,00</t>
  </si>
  <si>
    <t>Zařízení staveniště</t>
  </si>
  <si>
    <t>Obec Hrusice</t>
  </si>
  <si>
    <t>Rezerva rozpočtu (archeologický průzkum)</t>
  </si>
  <si>
    <t>Část objektu :</t>
  </si>
  <si>
    <t>Název části objektu :</t>
  </si>
  <si>
    <t>I. Část (úsek 2)</t>
  </si>
  <si>
    <t>II. Část (úsek 1 + úsek 3 + úsek 4)</t>
  </si>
  <si>
    <t xml:space="preserve">Rezerva rozpočtu </t>
  </si>
  <si>
    <t>199 00-0005.R00</t>
  </si>
  <si>
    <t>Poplatek za skládku zeminy 1- 4</t>
  </si>
  <si>
    <t>274 31-1611.R00</t>
  </si>
  <si>
    <t>Beton základ. pasů prokl. kamenem C 16/20 (B 20)</t>
  </si>
  <si>
    <t>342 24-1161.R00</t>
  </si>
  <si>
    <t>Příčky z cihel plných CP29  tl. 65 mm</t>
  </si>
  <si>
    <t>342 24-1162.R00</t>
  </si>
  <si>
    <t>Příčky z cihel plných CP29  tl. 140 mm</t>
  </si>
  <si>
    <t>346 24-5331.R00</t>
  </si>
  <si>
    <t>Přizdívky z cihel dl.25 cm, MC 10, tl.250 mm</t>
  </si>
  <si>
    <t>Chemické kotvy do betonu, hl. 170 mm, M 10, ampule Délka kotvy 240 mm</t>
  </si>
  <si>
    <t>953 98-1106.R00</t>
  </si>
  <si>
    <t>Chemické kotvy do betonu, hl. 210 mm, M 10, ampule Délka kotvy 440 mm</t>
  </si>
  <si>
    <t>Odsekání zdiva plošné z kamene, betonu tl. 10 cm</t>
  </si>
  <si>
    <t>962 02-3391.R00</t>
  </si>
  <si>
    <t>Bourání zdiva nadzákladového smíšeného na MVC</t>
  </si>
  <si>
    <t>978 01-5291.R00</t>
  </si>
  <si>
    <t>Otlučení omítek vnějších MVC v složit.1-4 do 100 %</t>
  </si>
  <si>
    <t>979 99-0101.R00</t>
  </si>
  <si>
    <t>998 01-1001.R00</t>
  </si>
  <si>
    <t>Přesun hmot pro budovy zděné výšky do 6 m</t>
  </si>
  <si>
    <t>765 31-1438.R00</t>
  </si>
  <si>
    <t>Hřeben prejzy, z hřebenáče č. 5, do malty</t>
  </si>
  <si>
    <t>Za projektanta</t>
  </si>
  <si>
    <t>Ing. Richard Houška</t>
  </si>
  <si>
    <t>Mgr. Petr Sklenář</t>
  </si>
  <si>
    <t xml:space="preserve"> II. Část (úsek 1 + úsek 3 + úsek 4)</t>
  </si>
  <si>
    <t>KRYCÍ LIST ROZPOČTU STAVBY</t>
  </si>
  <si>
    <t xml:space="preserve"> Revitalizace ohradní zdi kostela v Hrusicích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</si>
</sst>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#,##0.00\ &quot;Kč&quot;"/>
    <numFmt numFmtId="166" formatCode="0.0"/>
    <numFmt numFmtId="167" formatCode="#,##0.00000"/>
  </numFmts>
  <fonts count="23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9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sz val="10"/>
      <name val="Arial CE"/>
      <charset val="238"/>
    </font>
    <font>
      <sz val="8"/>
      <name val="Arial CE"/>
      <charset val="238"/>
    </font>
    <font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22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2" fillId="2" borderId="6" xfId="0" applyNumberFormat="1" applyFont="1" applyFill="1" applyBorder="1"/>
    <xf numFmtId="49" fontId="0" fillId="2" borderId="7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0" fillId="0" borderId="8" xfId="0" applyNumberFormat="1" applyBorder="1" applyAlignment="1">
      <alignment horizontal="left"/>
    </xf>
    <xf numFmtId="0" fontId="0" fillId="0" borderId="13" xfId="0" applyNumberFormat="1" applyBorder="1"/>
    <xf numFmtId="0" fontId="0" fillId="0" borderId="12" xfId="0" applyNumberFormat="1" applyBorder="1"/>
    <xf numFmtId="0" fontId="0" fillId="0" borderId="14" xfId="0" applyNumberFormat="1" applyBorder="1"/>
    <xf numFmtId="0" fontId="0" fillId="0" borderId="0" xfId="0" applyNumberFormat="1"/>
    <xf numFmtId="3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6" xfId="0" applyBorder="1"/>
    <xf numFmtId="0" fontId="0" fillId="0" borderId="0" xfId="0" applyBorder="1"/>
    <xf numFmtId="3" fontId="0" fillId="0" borderId="0" xfId="0" applyNumberFormat="1"/>
    <xf numFmtId="0" fontId="1" fillId="0" borderId="19" xfId="0" applyFont="1" applyBorder="1" applyAlignment="1">
      <alignment horizontal="centerContinuous" vertical="center"/>
    </xf>
    <xf numFmtId="0" fontId="6" fillId="0" borderId="20" xfId="0" applyFont="1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5" fillId="0" borderId="22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centerContinuous"/>
    </xf>
    <xf numFmtId="0" fontId="5" fillId="0" borderId="23" xfId="0" applyFont="1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5" xfId="0" applyBorder="1"/>
    <xf numFmtId="0" fontId="0" fillId="0" borderId="26" xfId="0" applyBorder="1"/>
    <xf numFmtId="3" fontId="0" fillId="0" borderId="27" xfId="0" applyNumberFormat="1" applyBorder="1"/>
    <xf numFmtId="0" fontId="0" fillId="0" borderId="28" xfId="0" applyBorder="1"/>
    <xf numFmtId="3" fontId="0" fillId="0" borderId="29" xfId="0" applyNumberFormat="1" applyBorder="1"/>
    <xf numFmtId="0" fontId="0" fillId="0" borderId="30" xfId="0" applyBorder="1"/>
    <xf numFmtId="3" fontId="0" fillId="0" borderId="16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7" fillId="0" borderId="15" xfId="0" applyFont="1" applyBorder="1"/>
    <xf numFmtId="3" fontId="0" fillId="0" borderId="34" xfId="0" applyNumberFormat="1" applyBorder="1"/>
    <xf numFmtId="0" fontId="0" fillId="0" borderId="35" xfId="0" applyBorder="1"/>
    <xf numFmtId="3" fontId="0" fillId="0" borderId="36" xfId="0" applyNumberFormat="1" applyBorder="1"/>
    <xf numFmtId="0" fontId="0" fillId="0" borderId="37" xfId="0" applyBorder="1"/>
    <xf numFmtId="0" fontId="0" fillId="0" borderId="13" xfId="0" applyNumberFormat="1" applyBorder="1" applyAlignment="1">
      <alignment horizontal="right"/>
    </xf>
    <xf numFmtId="165" fontId="0" fillId="0" borderId="16" xfId="0" applyNumberFormat="1" applyBorder="1"/>
    <xf numFmtId="165" fontId="0" fillId="0" borderId="0" xfId="0" applyNumberFormat="1" applyBorder="1"/>
    <xf numFmtId="0" fontId="6" fillId="0" borderId="35" xfId="0" applyFont="1" applyFill="1" applyBorder="1"/>
    <xf numFmtId="0" fontId="6" fillId="0" borderId="36" xfId="0" applyFont="1" applyFill="1" applyBorder="1"/>
    <xf numFmtId="0" fontId="6" fillId="0" borderId="38" xfId="0" applyFont="1" applyFill="1" applyBorder="1"/>
    <xf numFmtId="165" fontId="6" fillId="0" borderId="36" xfId="0" applyNumberFormat="1" applyFont="1" applyFill="1" applyBorder="1"/>
    <xf numFmtId="0" fontId="6" fillId="0" borderId="39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0" xfId="1" applyFont="1" applyBorder="1"/>
    <xf numFmtId="0" fontId="9" fillId="0" borderId="40" xfId="1" applyBorder="1"/>
    <xf numFmtId="0" fontId="9" fillId="0" borderId="40" xfId="1" applyBorder="1" applyAlignment="1">
      <alignment horizontal="right"/>
    </xf>
    <xf numFmtId="0" fontId="9" fillId="0" borderId="40" xfId="1" applyFont="1" applyBorder="1"/>
    <xf numFmtId="0" fontId="0" fillId="0" borderId="40" xfId="0" applyNumberFormat="1" applyBorder="1" applyAlignment="1">
      <alignment horizontal="left"/>
    </xf>
    <xf numFmtId="0" fontId="0" fillId="0" borderId="41" xfId="0" applyNumberFormat="1" applyBorder="1"/>
    <xf numFmtId="0" fontId="3" fillId="0" borderId="42" xfId="1" applyFont="1" applyBorder="1"/>
    <xf numFmtId="0" fontId="9" fillId="0" borderId="42" xfId="1" applyBorder="1"/>
    <xf numFmtId="0" fontId="9" fillId="0" borderId="42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49" fontId="5" fillId="0" borderId="22" xfId="0" applyNumberFormat="1" applyFont="1" applyFill="1" applyBorder="1"/>
    <xf numFmtId="0" fontId="5" fillId="0" borderId="23" xfId="0" applyFont="1" applyFill="1" applyBorder="1"/>
    <xf numFmtId="0" fontId="5" fillId="0" borderId="24" xfId="0" applyFont="1" applyFill="1" applyBorder="1"/>
    <xf numFmtId="0" fontId="5" fillId="0" borderId="43" xfId="0" applyFont="1" applyFill="1" applyBorder="1"/>
    <xf numFmtId="0" fontId="5" fillId="0" borderId="44" xfId="0" applyFont="1" applyFill="1" applyBorder="1"/>
    <xf numFmtId="0" fontId="5" fillId="0" borderId="45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9" xfId="0" applyNumberFormat="1" applyFont="1" applyFill="1" applyBorder="1"/>
    <xf numFmtId="0" fontId="5" fillId="0" borderId="22" xfId="0" applyFont="1" applyFill="1" applyBorder="1"/>
    <xf numFmtId="3" fontId="5" fillId="0" borderId="24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3" fontId="5" fillId="0" borderId="45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28" xfId="0" applyFont="1" applyFill="1" applyBorder="1"/>
    <xf numFmtId="0" fontId="11" fillId="0" borderId="29" xfId="0" applyFont="1" applyFill="1" applyBorder="1"/>
    <xf numFmtId="0" fontId="0" fillId="0" borderId="46" xfId="0" applyFill="1" applyBorder="1"/>
    <xf numFmtId="0" fontId="11" fillId="0" borderId="47" xfId="0" applyFont="1" applyFill="1" applyBorder="1" applyAlignment="1">
      <alignment horizontal="right"/>
    </xf>
    <xf numFmtId="0" fontId="11" fillId="0" borderId="29" xfId="0" applyFont="1" applyFill="1" applyBorder="1" applyAlignment="1">
      <alignment horizontal="right"/>
    </xf>
    <xf numFmtId="0" fontId="11" fillId="0" borderId="30" xfId="0" applyFont="1" applyFill="1" applyBorder="1" applyAlignment="1">
      <alignment horizontal="center"/>
    </xf>
    <xf numFmtId="4" fontId="12" fillId="0" borderId="29" xfId="0" applyNumberFormat="1" applyFont="1" applyFill="1" applyBorder="1" applyAlignment="1">
      <alignment horizontal="right"/>
    </xf>
    <xf numFmtId="4" fontId="12" fillId="0" borderId="46" xfId="0" applyNumberFormat="1" applyFont="1" applyFill="1" applyBorder="1" applyAlignment="1">
      <alignment horizontal="right"/>
    </xf>
    <xf numFmtId="0" fontId="7" fillId="0" borderId="33" xfId="0" applyFont="1" applyFill="1" applyBorder="1"/>
    <xf numFmtId="0" fontId="7" fillId="0" borderId="26" xfId="0" applyFont="1" applyFill="1" applyBorder="1"/>
    <xf numFmtId="0" fontId="7" fillId="0" borderId="48" xfId="0" applyFont="1" applyFill="1" applyBorder="1"/>
    <xf numFmtId="3" fontId="7" fillId="0" borderId="32" xfId="0" applyNumberFormat="1" applyFont="1" applyFill="1" applyBorder="1" applyAlignment="1">
      <alignment horizontal="right"/>
    </xf>
    <xf numFmtId="3" fontId="7" fillId="0" borderId="49" xfId="0" applyNumberFormat="1" applyFont="1" applyFill="1" applyBorder="1" applyAlignment="1">
      <alignment horizontal="right"/>
    </xf>
    <xf numFmtId="4" fontId="7" fillId="0" borderId="26" xfId="0" applyNumberFormat="1" applyFont="1" applyFill="1" applyBorder="1" applyAlignment="1">
      <alignment horizontal="right"/>
    </xf>
    <xf numFmtId="3" fontId="7" fillId="0" borderId="48" xfId="0" applyNumberFormat="1" applyFont="1" applyFill="1" applyBorder="1" applyAlignment="1">
      <alignment horizontal="right"/>
    </xf>
    <xf numFmtId="0" fontId="0" fillId="0" borderId="35" xfId="0" applyFill="1" applyBorder="1"/>
    <xf numFmtId="0" fontId="5" fillId="0" borderId="36" xfId="0" applyFont="1" applyFill="1" applyBorder="1"/>
    <xf numFmtId="0" fontId="0" fillId="0" borderId="36" xfId="0" applyFill="1" applyBorder="1"/>
    <xf numFmtId="4" fontId="0" fillId="0" borderId="50" xfId="0" applyNumberFormat="1" applyFill="1" applyBorder="1"/>
    <xf numFmtId="4" fontId="0" fillId="0" borderId="35" xfId="0" applyNumberFormat="1" applyFill="1" applyBorder="1"/>
    <xf numFmtId="4" fontId="0" fillId="0" borderId="36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9" fillId="0" borderId="40" xfId="1" applyFont="1" applyBorder="1" applyAlignment="1">
      <alignment horizontal="center"/>
    </xf>
    <xf numFmtId="0" fontId="9" fillId="0" borderId="40" xfId="1" applyBorder="1" applyAlignment="1">
      <alignment horizontal="left"/>
    </xf>
    <xf numFmtId="0" fontId="9" fillId="0" borderId="41" xfId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1" xfId="1" applyNumberFormat="1" applyFont="1" applyFill="1" applyBorder="1"/>
    <xf numFmtId="0" fontId="4" fillId="0" borderId="31" xfId="1" applyFont="1" applyFill="1" applyBorder="1" applyAlignment="1">
      <alignment horizontal="center"/>
    </xf>
    <xf numFmtId="0" fontId="4" fillId="0" borderId="31" xfId="1" applyNumberFormat="1" applyFont="1" applyFill="1" applyBorder="1" applyAlignment="1">
      <alignment horizontal="center"/>
    </xf>
    <xf numFmtId="0" fontId="4" fillId="0" borderId="51" xfId="1" applyFont="1" applyFill="1" applyBorder="1" applyAlignment="1">
      <alignment horizontal="center"/>
    </xf>
    <xf numFmtId="0" fontId="16" fillId="0" borderId="51" xfId="1" applyFont="1" applyFill="1" applyBorder="1"/>
    <xf numFmtId="0" fontId="5" fillId="0" borderId="52" xfId="1" applyFont="1" applyFill="1" applyBorder="1" applyAlignment="1">
      <alignment horizontal="center"/>
    </xf>
    <xf numFmtId="49" fontId="5" fillId="0" borderId="52" xfId="1" applyNumberFormat="1" applyFont="1" applyFill="1" applyBorder="1" applyAlignment="1">
      <alignment horizontal="left"/>
    </xf>
    <xf numFmtId="0" fontId="5" fillId="0" borderId="52" xfId="1" applyFont="1" applyFill="1" applyBorder="1"/>
    <xf numFmtId="0" fontId="9" fillId="0" borderId="52" xfId="1" applyFill="1" applyBorder="1" applyAlignment="1">
      <alignment horizontal="center"/>
    </xf>
    <xf numFmtId="0" fontId="9" fillId="0" borderId="52" xfId="1" applyNumberFormat="1" applyFill="1" applyBorder="1" applyAlignment="1">
      <alignment horizontal="right"/>
    </xf>
    <xf numFmtId="0" fontId="9" fillId="0" borderId="52" xfId="1" applyNumberFormat="1" applyFill="1" applyBorder="1"/>
    <xf numFmtId="0" fontId="8" fillId="0" borderId="53" xfId="1" applyNumberFormat="1" applyFont="1" applyFill="1" applyBorder="1"/>
    <xf numFmtId="0" fontId="17" fillId="0" borderId="0" xfId="1" applyFont="1"/>
    <xf numFmtId="0" fontId="7" fillId="0" borderId="52" xfId="1" applyFont="1" applyFill="1" applyBorder="1" applyAlignment="1">
      <alignment horizontal="center"/>
    </xf>
    <xf numFmtId="49" fontId="7" fillId="0" borderId="52" xfId="1" applyNumberFormat="1" applyFont="1" applyFill="1" applyBorder="1" applyAlignment="1">
      <alignment horizontal="left"/>
    </xf>
    <xf numFmtId="0" fontId="7" fillId="0" borderId="52" xfId="1" applyFont="1" applyFill="1" applyBorder="1" applyAlignment="1">
      <alignment wrapText="1"/>
    </xf>
    <xf numFmtId="49" fontId="7" fillId="0" borderId="52" xfId="1" applyNumberFormat="1" applyFont="1" applyFill="1" applyBorder="1" applyAlignment="1">
      <alignment horizontal="center" shrinkToFit="1"/>
    </xf>
    <xf numFmtId="4" fontId="7" fillId="0" borderId="52" xfId="1" applyNumberFormat="1" applyFont="1" applyFill="1" applyBorder="1" applyAlignment="1">
      <alignment horizontal="right"/>
    </xf>
    <xf numFmtId="4" fontId="7" fillId="0" borderId="52" xfId="1" applyNumberFormat="1" applyFont="1" applyFill="1" applyBorder="1"/>
    <xf numFmtId="167" fontId="7" fillId="0" borderId="52" xfId="1" applyNumberFormat="1" applyFont="1" applyFill="1" applyBorder="1"/>
    <xf numFmtId="0" fontId="9" fillId="0" borderId="54" xfId="1" applyFill="1" applyBorder="1" applyAlignment="1">
      <alignment horizontal="center"/>
    </xf>
    <xf numFmtId="49" fontId="3" fillId="0" borderId="54" xfId="1" applyNumberFormat="1" applyFont="1" applyFill="1" applyBorder="1" applyAlignment="1">
      <alignment horizontal="left"/>
    </xf>
    <xf numFmtId="0" fontId="3" fillId="0" borderId="54" xfId="1" applyFont="1" applyFill="1" applyBorder="1"/>
    <xf numFmtId="4" fontId="9" fillId="0" borderId="54" xfId="1" applyNumberFormat="1" applyFill="1" applyBorder="1" applyAlignment="1">
      <alignment horizontal="right"/>
    </xf>
    <xf numFmtId="4" fontId="5" fillId="0" borderId="54" xfId="1" applyNumberFormat="1" applyFont="1" applyFill="1" applyBorder="1"/>
    <xf numFmtId="0" fontId="5" fillId="0" borderId="54" xfId="1" applyFont="1" applyFill="1" applyBorder="1"/>
    <xf numFmtId="167" fontId="5" fillId="0" borderId="54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52" xfId="0" applyNumberFormat="1" applyFont="1" applyFill="1" applyBorder="1"/>
    <xf numFmtId="3" fontId="7" fillId="0" borderId="55" xfId="0" applyNumberFormat="1" applyFont="1" applyFill="1" applyBorder="1"/>
    <xf numFmtId="4" fontId="7" fillId="0" borderId="32" xfId="0" applyNumberFormat="1" applyFont="1" applyFill="1" applyBorder="1" applyAlignment="1">
      <alignment horizontal="right"/>
    </xf>
    <xf numFmtId="4" fontId="7" fillId="0" borderId="48" xfId="0" applyNumberFormat="1" applyFont="1" applyFill="1" applyBorder="1" applyAlignment="1">
      <alignment horizontal="right"/>
    </xf>
    <xf numFmtId="49" fontId="0" fillId="0" borderId="7" xfId="0" applyNumberFormat="1" applyFill="1" applyBorder="1"/>
    <xf numFmtId="0" fontId="20" fillId="0" borderId="0" xfId="0" applyFont="1"/>
    <xf numFmtId="49" fontId="2" fillId="2" borderId="33" xfId="0" applyNumberFormat="1" applyFont="1" applyFill="1" applyBorder="1"/>
    <xf numFmtId="49" fontId="0" fillId="2" borderId="49" xfId="0" applyNumberFormat="1" applyFill="1" applyBorder="1"/>
    <xf numFmtId="0" fontId="3" fillId="2" borderId="56" xfId="0" applyFont="1" applyFill="1" applyBorder="1"/>
    <xf numFmtId="0" fontId="0" fillId="2" borderId="26" xfId="0" applyFill="1" applyBorder="1"/>
    <xf numFmtId="0" fontId="0" fillId="0" borderId="56" xfId="0" applyBorder="1"/>
    <xf numFmtId="0" fontId="0" fillId="0" borderId="48" xfId="0" applyBorder="1"/>
    <xf numFmtId="0" fontId="3" fillId="2" borderId="26" xfId="0" applyFont="1" applyFill="1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29" xfId="0" applyBorder="1"/>
    <xf numFmtId="14" fontId="0" fillId="0" borderId="0" xfId="0" applyNumberFormat="1" applyBorder="1" applyAlignment="1">
      <alignment horizontal="left"/>
    </xf>
    <xf numFmtId="0" fontId="3" fillId="0" borderId="0" xfId="1" applyFont="1" applyBorder="1"/>
    <xf numFmtId="0" fontId="9" fillId="0" borderId="0" xfId="1" applyFont="1" applyBorder="1"/>
    <xf numFmtId="0" fontId="0" fillId="0" borderId="0" xfId="0" applyNumberFormat="1" applyBorder="1" applyAlignment="1">
      <alignment horizontal="left"/>
    </xf>
    <xf numFmtId="0" fontId="0" fillId="0" borderId="57" xfId="0" applyNumberFormat="1" applyBorder="1"/>
    <xf numFmtId="0" fontId="9" fillId="0" borderId="0" xfId="1" applyFont="1" applyBorder="1" applyAlignment="1">
      <alignment horizontal="center"/>
    </xf>
    <xf numFmtId="0" fontId="9" fillId="0" borderId="0" xfId="1" applyBorder="1" applyAlignment="1">
      <alignment horizontal="left"/>
    </xf>
    <xf numFmtId="0" fontId="9" fillId="0" borderId="57" xfId="1" applyBorder="1"/>
    <xf numFmtId="0" fontId="9" fillId="0" borderId="52" xfId="1" applyNumberFormat="1" applyFill="1" applyBorder="1" applyAlignment="1" applyProtection="1">
      <alignment horizontal="right"/>
      <protection locked="0"/>
    </xf>
    <xf numFmtId="4" fontId="9" fillId="0" borderId="54" xfId="1" applyNumberFormat="1" applyFill="1" applyBorder="1" applyAlignment="1" applyProtection="1">
      <alignment horizontal="right"/>
      <protection locked="0"/>
    </xf>
    <xf numFmtId="4" fontId="7" fillId="3" borderId="52" xfId="1" applyNumberFormat="1" applyFont="1" applyFill="1" applyBorder="1" applyAlignment="1" applyProtection="1">
      <alignment horizontal="right"/>
      <protection locked="0"/>
    </xf>
    <xf numFmtId="0" fontId="9" fillId="0" borderId="52" xfId="1" applyNumberFormat="1" applyFill="1" applyBorder="1" applyAlignment="1" applyProtection="1">
      <alignment horizontal="right"/>
    </xf>
    <xf numFmtId="4" fontId="9" fillId="0" borderId="54" xfId="1" applyNumberFormat="1" applyFill="1" applyBorder="1" applyAlignment="1" applyProtection="1">
      <alignment horizontal="right"/>
    </xf>
    <xf numFmtId="166" fontId="7" fillId="3" borderId="5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left" wrapText="1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31" xfId="0" applyFont="1" applyFill="1" applyBorder="1" applyAlignment="1" applyProtection="1">
      <alignment horizontal="left"/>
      <protection locked="0"/>
    </xf>
    <xf numFmtId="0" fontId="4" fillId="0" borderId="16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5" fillId="0" borderId="56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8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58" xfId="1" applyFont="1" applyBorder="1" applyAlignment="1">
      <alignment horizontal="left"/>
    </xf>
    <xf numFmtId="0" fontId="9" fillId="0" borderId="59" xfId="1" applyFont="1" applyBorder="1" applyAlignment="1">
      <alignment horizontal="left"/>
    </xf>
    <xf numFmtId="0" fontId="9" fillId="0" borderId="60" xfId="1" applyFont="1" applyBorder="1" applyAlignment="1">
      <alignment horizontal="left"/>
    </xf>
    <xf numFmtId="0" fontId="9" fillId="0" borderId="61" xfId="1" applyFont="1" applyBorder="1" applyAlignment="1">
      <alignment horizontal="left"/>
    </xf>
    <xf numFmtId="0" fontId="9" fillId="0" borderId="42" xfId="1" applyFont="1" applyBorder="1" applyAlignment="1">
      <alignment horizontal="left" shrinkToFit="1"/>
    </xf>
    <xf numFmtId="0" fontId="9" fillId="0" borderId="62" xfId="1" applyFont="1" applyBorder="1" applyAlignment="1">
      <alignment horizontal="left" shrinkToFit="1"/>
    </xf>
    <xf numFmtId="3" fontId="5" fillId="0" borderId="36" xfId="0" applyNumberFormat="1" applyFont="1" applyFill="1" applyBorder="1" applyAlignment="1">
      <alignment horizontal="right"/>
    </xf>
    <xf numFmtId="3" fontId="5" fillId="0" borderId="50" xfId="0" applyNumberFormat="1" applyFont="1" applyFill="1" applyBorder="1" applyAlignment="1">
      <alignment horizontal="right"/>
    </xf>
    <xf numFmtId="0" fontId="9" fillId="0" borderId="63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13" fillId="0" borderId="0" xfId="1" applyFont="1" applyAlignment="1">
      <alignment horizontal="center"/>
    </xf>
    <xf numFmtId="49" fontId="9" fillId="0" borderId="60" xfId="1" applyNumberFormat="1" applyFont="1" applyBorder="1" applyAlignment="1">
      <alignment horizontal="left"/>
    </xf>
    <xf numFmtId="0" fontId="9" fillId="0" borderId="42" xfId="1" applyBorder="1" applyAlignment="1">
      <alignment horizontal="left" shrinkToFit="1"/>
    </xf>
    <xf numFmtId="0" fontId="9" fillId="0" borderId="62" xfId="1" applyBorder="1" applyAlignment="1">
      <alignment horizontal="left" shrinkToFit="1"/>
    </xf>
    <xf numFmtId="49" fontId="9" fillId="0" borderId="63" xfId="1" applyNumberFormat="1" applyFont="1" applyBorder="1" applyAlignment="1">
      <alignment horizontal="left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zpo&#269;et%20Hrusice%20-%20II.%20&#268;&#193;ST%20(&#250;sek%201%20+%20&#250;sek%203%20+%20&#250;sek%204)%20revitalizace%20ohradn&#237;%20zd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 II.části"/>
      <sheetName val="Rekapitulace II.části"/>
      <sheetName val="Položky II.část"/>
    </sheetNames>
    <sheetDataSet>
      <sheetData sheetId="0">
        <row r="4">
          <cell r="C4" t="str">
            <v>II. Část (úsek 1 + úsek 3 + úsek 4)</v>
          </cell>
        </row>
        <row r="8">
          <cell r="C8" t="str">
            <v>Revitalizace ohradní zdi kostela v Hrusicích</v>
          </cell>
        </row>
      </sheetData>
      <sheetData sheetId="1">
        <row r="17">
          <cell r="E17">
            <v>171033.42412000001</v>
          </cell>
          <cell r="F17">
            <v>37805.822</v>
          </cell>
          <cell r="G17">
            <v>0</v>
          </cell>
          <cell r="H17">
            <v>0</v>
          </cell>
          <cell r="I17">
            <v>0</v>
          </cell>
        </row>
        <row r="25">
          <cell r="H25">
            <v>19839.728381400004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54"/>
  <sheetViews>
    <sheetView topLeftCell="A17" workbookViewId="0">
      <selection activeCell="B36" sqref="B36:G44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>
      <c r="A1" s="1" t="s">
        <v>269</v>
      </c>
      <c r="B1" s="2"/>
      <c r="C1" s="2"/>
      <c r="D1" s="2"/>
      <c r="E1" s="2"/>
      <c r="F1" s="2"/>
      <c r="G1" s="2"/>
    </row>
    <row r="2" spans="1:57" ht="15" customHeight="1" thickBot="1"/>
    <row r="3" spans="1:57" ht="12.95" customHeight="1">
      <c r="A3" s="3" t="s">
        <v>1</v>
      </c>
      <c r="B3" s="4"/>
      <c r="C3" s="5" t="s">
        <v>2</v>
      </c>
      <c r="D3" s="5"/>
      <c r="E3" s="5"/>
      <c r="F3" s="6" t="s">
        <v>3</v>
      </c>
      <c r="G3" s="7"/>
    </row>
    <row r="4" spans="1:57" ht="12.95" customHeight="1">
      <c r="A4" s="175"/>
      <c r="B4" s="176"/>
      <c r="C4" s="177" t="s">
        <v>70</v>
      </c>
      <c r="D4" s="178"/>
      <c r="E4" s="178"/>
      <c r="F4" s="179"/>
      <c r="G4" s="180"/>
    </row>
    <row r="5" spans="1:57" ht="12.95" customHeight="1">
      <c r="A5" s="14" t="s">
        <v>5</v>
      </c>
      <c r="B5" s="15"/>
      <c r="C5" s="16" t="s">
        <v>6</v>
      </c>
      <c r="D5" s="16"/>
      <c r="E5" s="16"/>
      <c r="F5" s="17" t="s">
        <v>7</v>
      </c>
      <c r="G5" s="18"/>
    </row>
    <row r="6" spans="1:57" ht="12.95" customHeight="1">
      <c r="A6" s="8"/>
      <c r="B6" s="9"/>
      <c r="C6" s="10" t="s">
        <v>70</v>
      </c>
      <c r="D6" s="11"/>
      <c r="E6" s="11"/>
      <c r="F6" s="19"/>
      <c r="G6" s="13"/>
    </row>
    <row r="7" spans="1:57">
      <c r="A7" s="14" t="s">
        <v>14</v>
      </c>
      <c r="B7" s="16"/>
      <c r="C7" s="200"/>
      <c r="D7" s="201"/>
      <c r="E7" s="20" t="s">
        <v>8</v>
      </c>
      <c r="F7" s="21"/>
      <c r="G7" s="22">
        <v>0</v>
      </c>
      <c r="H7" s="23"/>
      <c r="I7" s="23"/>
    </row>
    <row r="8" spans="1:57">
      <c r="A8" s="14" t="s">
        <v>9</v>
      </c>
      <c r="B8" s="16"/>
      <c r="C8" s="202" t="s">
        <v>235</v>
      </c>
      <c r="D8" s="203"/>
      <c r="E8" s="17" t="s">
        <v>10</v>
      </c>
      <c r="F8" s="16"/>
      <c r="G8" s="24">
        <f ca="1">IF(PocetMJ=0,,ROUND((F29+F31)/PocetMJ,1))</f>
        <v>0</v>
      </c>
    </row>
    <row r="9" spans="1:57">
      <c r="A9" s="25" t="s">
        <v>11</v>
      </c>
      <c r="B9" s="26"/>
      <c r="C9" s="26"/>
      <c r="D9" s="26"/>
      <c r="E9" s="27" t="s">
        <v>12</v>
      </c>
      <c r="F9" s="26"/>
      <c r="G9" s="28"/>
    </row>
    <row r="10" spans="1:57">
      <c r="A10" s="29" t="s">
        <v>13</v>
      </c>
      <c r="B10" s="30"/>
      <c r="C10" s="30"/>
      <c r="D10" s="30"/>
      <c r="E10" s="12" t="s">
        <v>14</v>
      </c>
      <c r="F10" s="30"/>
      <c r="G10" s="13"/>
      <c r="BA10" s="31"/>
      <c r="BB10" s="31"/>
      <c r="BC10" s="31"/>
      <c r="BD10" s="31"/>
      <c r="BE10" s="31"/>
    </row>
    <row r="11" spans="1:57">
      <c r="A11" s="29"/>
      <c r="B11" s="30"/>
      <c r="C11" s="30"/>
      <c r="D11" s="30"/>
      <c r="E11" s="204"/>
      <c r="F11" s="205"/>
      <c r="G11" s="206"/>
      <c r="I11" s="174"/>
    </row>
    <row r="12" spans="1:57" ht="28.5" customHeight="1" thickBot="1">
      <c r="A12" s="32" t="s">
        <v>15</v>
      </c>
      <c r="B12" s="33"/>
      <c r="C12" s="33"/>
      <c r="D12" s="33"/>
      <c r="E12" s="34"/>
      <c r="F12" s="34"/>
      <c r="G12" s="35"/>
    </row>
    <row r="13" spans="1:57" ht="17.25" customHeight="1" thickBot="1">
      <c r="A13" s="36" t="s">
        <v>16</v>
      </c>
      <c r="B13" s="37"/>
      <c r="C13" s="38"/>
      <c r="D13" s="39" t="s">
        <v>17</v>
      </c>
      <c r="E13" s="40"/>
      <c r="F13" s="40"/>
      <c r="G13" s="38"/>
    </row>
    <row r="14" spans="1:57" ht="15.95" customHeight="1">
      <c r="A14" s="41"/>
      <c r="B14" s="42" t="s">
        <v>18</v>
      </c>
      <c r="C14" s="43">
        <f ca="1">Dodavka</f>
        <v>0</v>
      </c>
      <c r="D14" s="44" t="str">
        <f ca="1">'Rekapitulace I.části SO'!A25</f>
        <v>Mimostaveništní doprava</v>
      </c>
      <c r="E14" s="45"/>
      <c r="F14" s="46"/>
      <c r="G14" s="43">
        <f ca="1">SUM('Krycí list I.části SO'!G17,'Krycí list II.části SO'!G17)</f>
        <v>0</v>
      </c>
    </row>
    <row r="15" spans="1:57" ht="15.95" customHeight="1">
      <c r="A15" s="41" t="s">
        <v>19</v>
      </c>
      <c r="B15" s="42" t="s">
        <v>20</v>
      </c>
      <c r="C15" s="43">
        <f ca="1">Mont</f>
        <v>0</v>
      </c>
      <c r="D15" s="25" t="str">
        <f ca="1">'Rekapitulace I.části SO'!A26</f>
        <v>Rezerva rozpočtu (archeologický průzkum)</v>
      </c>
      <c r="E15" s="47"/>
      <c r="F15" s="48"/>
      <c r="G15" s="43">
        <f ca="1">SUM('Krycí list I.části SO'!G18,'Krycí list II.části SO'!G18)</f>
        <v>0</v>
      </c>
    </row>
    <row r="16" spans="1:57" ht="15.95" customHeight="1">
      <c r="A16" s="41" t="s">
        <v>21</v>
      </c>
      <c r="B16" s="42" t="s">
        <v>22</v>
      </c>
      <c r="C16" s="43">
        <f ca="1">SUM('Krycí list I.části SO'!C19,'Krycí list II.části SO'!C19)</f>
        <v>0</v>
      </c>
      <c r="D16" s="25" t="str">
        <f ca="1">'Rekapitulace I.části SO'!A27</f>
        <v>Zařízení staveniště</v>
      </c>
      <c r="E16" s="47"/>
      <c r="F16" s="48"/>
      <c r="G16" s="43">
        <f ca="1">SUM('Krycí list I.části SO'!G19,'Krycí list II.části SO'!G19)</f>
        <v>0</v>
      </c>
    </row>
    <row r="17" spans="1:7" ht="15.95" customHeight="1">
      <c r="A17" s="49" t="s">
        <v>23</v>
      </c>
      <c r="B17" s="42" t="s">
        <v>24</v>
      </c>
      <c r="C17" s="43">
        <f ca="1">SUM('Krycí list I.části SO'!C20,'Krycí list II.části SO'!C20)</f>
        <v>0</v>
      </c>
      <c r="D17" s="25"/>
      <c r="E17" s="47"/>
      <c r="F17" s="48"/>
      <c r="G17" s="43"/>
    </row>
    <row r="18" spans="1:7" ht="15.95" customHeight="1">
      <c r="A18" s="50" t="s">
        <v>25</v>
      </c>
      <c r="B18" s="42"/>
      <c r="C18" s="43">
        <f ca="1">SUM('Krycí list I.části SO'!C21,'Krycí list II.části SO'!C21)</f>
        <v>0</v>
      </c>
      <c r="D18" s="51"/>
      <c r="E18" s="47"/>
      <c r="F18" s="48"/>
      <c r="G18" s="43"/>
    </row>
    <row r="19" spans="1:7" ht="15.95" customHeight="1">
      <c r="A19" s="50"/>
      <c r="B19" s="42"/>
      <c r="C19" s="43"/>
      <c r="D19" s="25"/>
      <c r="E19" s="47"/>
      <c r="F19" s="48"/>
      <c r="G19" s="43"/>
    </row>
    <row r="20" spans="1:7" ht="15.95" customHeight="1">
      <c r="A20" s="50" t="s">
        <v>26</v>
      </c>
      <c r="B20" s="42"/>
      <c r="C20" s="43">
        <f ca="1">SUM('Krycí list I.části SO'!C23,'Krycí list II.části SO'!C23)</f>
        <v>0</v>
      </c>
      <c r="D20" s="25"/>
      <c r="E20" s="47"/>
      <c r="F20" s="48"/>
      <c r="G20" s="43"/>
    </row>
    <row r="21" spans="1:7" ht="15.95" customHeight="1">
      <c r="A21" s="14" t="s">
        <v>27</v>
      </c>
      <c r="B21" s="30"/>
      <c r="C21" s="43">
        <f ca="1">SUM('Krycí list I.části SO'!C24,'Krycí list II.části SO'!C24)</f>
        <v>0</v>
      </c>
      <c r="D21" s="25" t="s">
        <v>28</v>
      </c>
      <c r="E21" s="47"/>
      <c r="F21" s="48"/>
      <c r="G21" s="43">
        <f ca="1">SUM('Krycí list I.části SO'!G24,'Krycí list II.části SO'!G24)</f>
        <v>0</v>
      </c>
    </row>
    <row r="22" spans="1:7" ht="15.95" customHeight="1" thickBot="1">
      <c r="A22" s="25" t="s">
        <v>29</v>
      </c>
      <c r="B22" s="26"/>
      <c r="C22" s="52">
        <f ca="1">SUM('Krycí list I.části SO'!C25,'Krycí list II.části SO'!C25)</f>
        <v>0</v>
      </c>
      <c r="D22" s="53" t="s">
        <v>30</v>
      </c>
      <c r="E22" s="54"/>
      <c r="F22" s="55"/>
      <c r="G22" s="43">
        <f ca="1">SUM('Krycí list I.části SO'!G25,'Krycí list II.části SO'!G25)</f>
        <v>0</v>
      </c>
    </row>
    <row r="23" spans="1:7">
      <c r="A23" s="3" t="s">
        <v>265</v>
      </c>
      <c r="B23" s="184"/>
      <c r="C23" s="5"/>
      <c r="D23" s="5"/>
      <c r="E23" s="6" t="s">
        <v>31</v>
      </c>
      <c r="F23" s="5"/>
      <c r="G23" s="7"/>
    </row>
    <row r="24" spans="1:7">
      <c r="A24" s="14" t="s">
        <v>32</v>
      </c>
      <c r="B24" s="16"/>
      <c r="C24" s="16" t="s">
        <v>266</v>
      </c>
      <c r="D24" s="16"/>
      <c r="E24" s="17" t="s">
        <v>32</v>
      </c>
      <c r="F24" s="16" t="s">
        <v>267</v>
      </c>
      <c r="G24" s="18"/>
    </row>
    <row r="25" spans="1:7">
      <c r="A25" s="29" t="s">
        <v>33</v>
      </c>
      <c r="B25" s="182"/>
      <c r="C25" s="185">
        <v>43521</v>
      </c>
      <c r="D25" s="30"/>
      <c r="E25" s="12" t="s">
        <v>33</v>
      </c>
      <c r="F25" s="185">
        <v>43521</v>
      </c>
      <c r="G25" s="13"/>
    </row>
    <row r="26" spans="1:7">
      <c r="A26" s="29" t="s">
        <v>34</v>
      </c>
      <c r="B26" s="183"/>
      <c r="C26" s="30"/>
      <c r="D26" s="30"/>
      <c r="E26" s="12" t="s">
        <v>35</v>
      </c>
      <c r="F26" s="30"/>
      <c r="G26" s="13"/>
    </row>
    <row r="27" spans="1:7">
      <c r="A27" s="29"/>
      <c r="B27" s="30"/>
      <c r="C27" s="30"/>
      <c r="D27" s="30"/>
      <c r="E27" s="12"/>
      <c r="F27" s="30"/>
      <c r="G27" s="13"/>
    </row>
    <row r="28" spans="1:7" ht="97.5" customHeight="1">
      <c r="A28" s="50"/>
      <c r="B28" s="42"/>
      <c r="C28" s="30"/>
      <c r="D28" s="30"/>
      <c r="E28" s="12"/>
      <c r="F28" s="30"/>
      <c r="G28" s="13"/>
    </row>
    <row r="29" spans="1:7">
      <c r="A29" s="14" t="s">
        <v>36</v>
      </c>
      <c r="B29" s="16"/>
      <c r="C29" s="56">
        <v>15</v>
      </c>
      <c r="D29" s="16" t="s">
        <v>37</v>
      </c>
      <c r="E29" s="17"/>
      <c r="F29" s="57">
        <v>0</v>
      </c>
      <c r="G29" s="18"/>
    </row>
    <row r="30" spans="1:7">
      <c r="A30" s="14" t="s">
        <v>38</v>
      </c>
      <c r="B30" s="16"/>
      <c r="C30" s="56">
        <v>15</v>
      </c>
      <c r="D30" s="16" t="s">
        <v>37</v>
      </c>
      <c r="E30" s="17"/>
      <c r="F30" s="58">
        <f ca="1">SUM('Krycí list I.části SO'!F27,'Krycí list II.části SO'!F27)</f>
        <v>0</v>
      </c>
      <c r="G30" s="28"/>
    </row>
    <row r="31" spans="1:7">
      <c r="A31" s="14" t="s">
        <v>36</v>
      </c>
      <c r="B31" s="16"/>
      <c r="C31" s="56">
        <v>21</v>
      </c>
      <c r="D31" s="16" t="s">
        <v>37</v>
      </c>
      <c r="E31" s="17"/>
      <c r="F31" s="57">
        <f ca="1">SUM('Krycí list I.části SO'!C25,'Krycí list II.části SO'!C25)</f>
        <v>0</v>
      </c>
      <c r="G31" s="18"/>
    </row>
    <row r="32" spans="1:7">
      <c r="A32" s="14" t="s">
        <v>38</v>
      </c>
      <c r="B32" s="16"/>
      <c r="C32" s="56">
        <v>21</v>
      </c>
      <c r="D32" s="16" t="s">
        <v>37</v>
      </c>
      <c r="E32" s="17"/>
      <c r="F32" s="58">
        <f ca="1">SUM('Krycí list I.části SO'!F29,'Krycí list II.části SO'!F29)</f>
        <v>0</v>
      </c>
      <c r="G32" s="28"/>
    </row>
    <row r="33" spans="1:8" s="64" customFormat="1" ht="19.5" customHeight="1" thickBot="1">
      <c r="A33" s="59" t="s">
        <v>39</v>
      </c>
      <c r="B33" s="60"/>
      <c r="C33" s="60"/>
      <c r="D33" s="60"/>
      <c r="E33" s="61"/>
      <c r="F33" s="62">
        <f ca="1">SUM('Krycí list I.části SO'!F30,'Krycí list II.části SO'!F30)</f>
        <v>0</v>
      </c>
      <c r="G33" s="63"/>
    </row>
    <row r="35" spans="1:8">
      <c r="A35" s="65" t="s">
        <v>40</v>
      </c>
      <c r="B35" s="65"/>
      <c r="C35" s="65"/>
      <c r="D35" s="65"/>
      <c r="E35" s="65"/>
      <c r="F35" s="65"/>
      <c r="G35" s="65"/>
      <c r="H35" t="s">
        <v>4</v>
      </c>
    </row>
    <row r="36" spans="1:8" ht="14.25" customHeight="1">
      <c r="A36" s="65"/>
      <c r="B36" s="207"/>
      <c r="C36" s="207"/>
      <c r="D36" s="207"/>
      <c r="E36" s="207"/>
      <c r="F36" s="207"/>
      <c r="G36" s="207"/>
      <c r="H36" t="s">
        <v>4</v>
      </c>
    </row>
    <row r="37" spans="1:8" ht="12.75" customHeight="1">
      <c r="A37" s="66"/>
      <c r="B37" s="207"/>
      <c r="C37" s="207"/>
      <c r="D37" s="207"/>
      <c r="E37" s="207"/>
      <c r="F37" s="207"/>
      <c r="G37" s="207"/>
      <c r="H37" t="s">
        <v>4</v>
      </c>
    </row>
    <row r="38" spans="1:8">
      <c r="A38" s="66"/>
      <c r="B38" s="207"/>
      <c r="C38" s="207"/>
      <c r="D38" s="207"/>
      <c r="E38" s="207"/>
      <c r="F38" s="207"/>
      <c r="G38" s="207"/>
      <c r="H38" t="s">
        <v>4</v>
      </c>
    </row>
    <row r="39" spans="1:8">
      <c r="A39" s="66"/>
      <c r="B39" s="207"/>
      <c r="C39" s="207"/>
      <c r="D39" s="207"/>
      <c r="E39" s="207"/>
      <c r="F39" s="207"/>
      <c r="G39" s="207"/>
      <c r="H39" t="s">
        <v>4</v>
      </c>
    </row>
    <row r="40" spans="1:8">
      <c r="A40" s="66"/>
      <c r="B40" s="207"/>
      <c r="C40" s="207"/>
      <c r="D40" s="207"/>
      <c r="E40" s="207"/>
      <c r="F40" s="207"/>
      <c r="G40" s="207"/>
      <c r="H40" t="s">
        <v>4</v>
      </c>
    </row>
    <row r="41" spans="1:8">
      <c r="A41" s="66"/>
      <c r="B41" s="207"/>
      <c r="C41" s="207"/>
      <c r="D41" s="207"/>
      <c r="E41" s="207"/>
      <c r="F41" s="207"/>
      <c r="G41" s="207"/>
      <c r="H41" t="s">
        <v>4</v>
      </c>
    </row>
    <row r="42" spans="1:8">
      <c r="A42" s="66"/>
      <c r="B42" s="207"/>
      <c r="C42" s="207"/>
      <c r="D42" s="207"/>
      <c r="E42" s="207"/>
      <c r="F42" s="207"/>
      <c r="G42" s="207"/>
      <c r="H42" t="s">
        <v>4</v>
      </c>
    </row>
    <row r="43" spans="1:8">
      <c r="A43" s="66"/>
      <c r="B43" s="207"/>
      <c r="C43" s="207"/>
      <c r="D43" s="207"/>
      <c r="E43" s="207"/>
      <c r="F43" s="207"/>
      <c r="G43" s="207"/>
      <c r="H43" t="s">
        <v>4</v>
      </c>
    </row>
    <row r="44" spans="1:8">
      <c r="A44" s="66"/>
      <c r="B44" s="207"/>
      <c r="C44" s="207"/>
      <c r="D44" s="207"/>
      <c r="E44" s="207"/>
      <c r="F44" s="207"/>
      <c r="G44" s="207"/>
      <c r="H44" t="s">
        <v>4</v>
      </c>
    </row>
    <row r="45" spans="1:8">
      <c r="B45" s="199"/>
      <c r="C45" s="199"/>
      <c r="D45" s="199"/>
      <c r="E45" s="199"/>
      <c r="F45" s="199"/>
      <c r="G45" s="199"/>
    </row>
    <row r="46" spans="1:8">
      <c r="B46" s="199"/>
      <c r="C46" s="199"/>
      <c r="D46" s="199"/>
      <c r="E46" s="199"/>
      <c r="F46" s="199"/>
      <c r="G46" s="199"/>
    </row>
    <row r="47" spans="1:8">
      <c r="B47" s="199"/>
      <c r="C47" s="199"/>
      <c r="D47" s="199"/>
      <c r="E47" s="199"/>
      <c r="F47" s="199"/>
      <c r="G47" s="199"/>
    </row>
    <row r="48" spans="1:8">
      <c r="B48" s="199"/>
      <c r="C48" s="199"/>
      <c r="D48" s="199"/>
      <c r="E48" s="199"/>
      <c r="F48" s="199"/>
      <c r="G48" s="199"/>
    </row>
    <row r="49" spans="2:7">
      <c r="B49" s="199"/>
      <c r="C49" s="199"/>
      <c r="D49" s="199"/>
      <c r="E49" s="199"/>
      <c r="F49" s="199"/>
      <c r="G49" s="199"/>
    </row>
    <row r="50" spans="2:7">
      <c r="B50" s="199"/>
      <c r="C50" s="199"/>
      <c r="D50" s="199"/>
      <c r="E50" s="199"/>
      <c r="F50" s="199"/>
      <c r="G50" s="199"/>
    </row>
    <row r="51" spans="2:7">
      <c r="B51" s="199"/>
      <c r="C51" s="199"/>
      <c r="D51" s="199"/>
      <c r="E51" s="199"/>
      <c r="F51" s="199"/>
      <c r="G51" s="199"/>
    </row>
    <row r="52" spans="2:7">
      <c r="B52" s="199"/>
      <c r="C52" s="199"/>
      <c r="D52" s="199"/>
      <c r="E52" s="199"/>
      <c r="F52" s="199"/>
      <c r="G52" s="199"/>
    </row>
    <row r="53" spans="2:7">
      <c r="B53" s="199"/>
      <c r="C53" s="199"/>
      <c r="D53" s="199"/>
      <c r="E53" s="199"/>
      <c r="F53" s="199"/>
      <c r="G53" s="199"/>
    </row>
    <row r="54" spans="2:7">
      <c r="B54" s="199"/>
      <c r="C54" s="199"/>
      <c r="D54" s="199"/>
      <c r="E54" s="199"/>
      <c r="F54" s="199"/>
      <c r="G54" s="199"/>
    </row>
  </sheetData>
  <sheetProtection sheet="1"/>
  <mergeCells count="14">
    <mergeCell ref="B53:G53"/>
    <mergeCell ref="B54:G54"/>
    <mergeCell ref="B47:G47"/>
    <mergeCell ref="B48:G48"/>
    <mergeCell ref="B49:G49"/>
    <mergeCell ref="B50:G50"/>
    <mergeCell ref="B51:G51"/>
    <mergeCell ref="B52:G52"/>
    <mergeCell ref="B46:G46"/>
    <mergeCell ref="C7:D7"/>
    <mergeCell ref="C8:D8"/>
    <mergeCell ref="E11:G11"/>
    <mergeCell ref="B36:G44"/>
    <mergeCell ref="B45:G45"/>
  </mergeCells>
  <phoneticPr fontId="21" type="noConversion"/>
  <pageMargins left="0.6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1"/>
  <dimension ref="A1:BE51"/>
  <sheetViews>
    <sheetView workbookViewId="0">
      <selection activeCell="C4" sqref="C4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>
      <c r="A1" s="1" t="s">
        <v>0</v>
      </c>
      <c r="B1" s="2"/>
      <c r="C1" s="2"/>
      <c r="D1" s="2"/>
      <c r="E1" s="2"/>
      <c r="F1" s="2"/>
      <c r="G1" s="2"/>
    </row>
    <row r="2" spans="1:57" ht="21.75" customHeight="1">
      <c r="A2" s="208" t="s">
        <v>239</v>
      </c>
      <c r="B2" s="209"/>
      <c r="C2" s="209"/>
      <c r="D2" s="209"/>
      <c r="E2" s="209"/>
      <c r="F2" s="209"/>
      <c r="G2" s="209"/>
    </row>
    <row r="3" spans="1:57" ht="15" customHeight="1" thickBot="1"/>
    <row r="4" spans="1:57" ht="12.95" customHeight="1">
      <c r="A4" s="3" t="s">
        <v>237</v>
      </c>
      <c r="B4" s="4"/>
      <c r="C4" s="5" t="s">
        <v>238</v>
      </c>
      <c r="D4" s="5"/>
      <c r="E4" s="5"/>
      <c r="F4" s="6"/>
      <c r="G4" s="7"/>
    </row>
    <row r="5" spans="1:57" ht="12.95" customHeight="1">
      <c r="A5" s="175"/>
      <c r="B5" s="176"/>
      <c r="C5" s="177" t="s">
        <v>239</v>
      </c>
      <c r="D5" s="178"/>
      <c r="E5" s="178"/>
      <c r="F5" s="179"/>
      <c r="G5" s="180"/>
    </row>
    <row r="6" spans="1:57" ht="12.95" customHeight="1">
      <c r="A6" s="29" t="s">
        <v>1</v>
      </c>
      <c r="B6" s="173"/>
      <c r="C6" s="30" t="s">
        <v>2</v>
      </c>
      <c r="D6" s="84"/>
      <c r="E6" s="84"/>
      <c r="F6" s="12" t="s">
        <v>3</v>
      </c>
      <c r="G6" s="13"/>
    </row>
    <row r="7" spans="1:57" ht="12.95" customHeight="1">
      <c r="A7" s="8"/>
      <c r="B7" s="9"/>
      <c r="C7" s="10" t="s">
        <v>70</v>
      </c>
      <c r="D7" s="11"/>
      <c r="E7" s="11"/>
      <c r="F7" s="12"/>
      <c r="G7" s="13"/>
    </row>
    <row r="8" spans="1:57" ht="12.95" customHeight="1">
      <c r="A8" s="14" t="s">
        <v>5</v>
      </c>
      <c r="B8" s="15"/>
      <c r="C8" s="16" t="s">
        <v>6</v>
      </c>
      <c r="D8" s="16"/>
      <c r="E8" s="16"/>
      <c r="F8" s="17" t="s">
        <v>7</v>
      </c>
      <c r="G8" s="18"/>
    </row>
    <row r="9" spans="1:57" ht="12.95" customHeight="1">
      <c r="A9" s="8"/>
      <c r="B9" s="9"/>
      <c r="C9" s="10" t="s">
        <v>70</v>
      </c>
      <c r="D9" s="11"/>
      <c r="E9" s="11"/>
      <c r="F9" s="19"/>
      <c r="G9" s="13"/>
    </row>
    <row r="10" spans="1:57">
      <c r="A10" s="14" t="s">
        <v>14</v>
      </c>
      <c r="B10" s="16"/>
      <c r="C10" s="200"/>
      <c r="D10" s="201"/>
      <c r="E10" s="20" t="s">
        <v>8</v>
      </c>
      <c r="F10" s="21"/>
      <c r="G10" s="22">
        <v>0</v>
      </c>
      <c r="H10" s="23"/>
      <c r="I10" s="23"/>
    </row>
    <row r="11" spans="1:57">
      <c r="A11" s="14" t="s">
        <v>9</v>
      </c>
      <c r="B11" s="16"/>
      <c r="C11" s="202" t="s">
        <v>235</v>
      </c>
      <c r="D11" s="203"/>
      <c r="E11" s="17" t="s">
        <v>10</v>
      </c>
      <c r="F11" s="16"/>
      <c r="G11" s="24">
        <f ca="1">IF(PocetMJ=0,,ROUND((F26+F28)/PocetMJ,1))</f>
        <v>0</v>
      </c>
    </row>
    <row r="12" spans="1:57">
      <c r="A12" s="25" t="s">
        <v>11</v>
      </c>
      <c r="B12" s="26"/>
      <c r="C12" s="26"/>
      <c r="D12" s="26"/>
      <c r="E12" s="27" t="s">
        <v>12</v>
      </c>
      <c r="F12" s="26"/>
      <c r="G12" s="28"/>
    </row>
    <row r="13" spans="1:57">
      <c r="A13" s="29" t="s">
        <v>13</v>
      </c>
      <c r="B13" s="30"/>
      <c r="C13" s="30"/>
      <c r="D13" s="30"/>
      <c r="E13" s="12" t="s">
        <v>14</v>
      </c>
      <c r="F13" s="30"/>
      <c r="G13" s="13"/>
      <c r="BA13" s="31"/>
      <c r="BB13" s="31"/>
      <c r="BC13" s="31"/>
      <c r="BD13" s="31"/>
      <c r="BE13" s="31"/>
    </row>
    <row r="14" spans="1:57">
      <c r="A14" s="29"/>
      <c r="B14" s="30"/>
      <c r="C14" s="30"/>
      <c r="D14" s="30"/>
      <c r="E14" s="204"/>
      <c r="F14" s="205"/>
      <c r="G14" s="206"/>
      <c r="I14" s="174"/>
    </row>
    <row r="15" spans="1:57" ht="28.5" customHeight="1" thickBot="1">
      <c r="A15" s="32" t="s">
        <v>15</v>
      </c>
      <c r="B15" s="33"/>
      <c r="C15" s="33"/>
      <c r="D15" s="33"/>
      <c r="E15" s="34"/>
      <c r="F15" s="34"/>
      <c r="G15" s="35"/>
    </row>
    <row r="16" spans="1:57" ht="17.25" customHeight="1" thickBot="1">
      <c r="A16" s="36" t="s">
        <v>16</v>
      </c>
      <c r="B16" s="37"/>
      <c r="C16" s="38"/>
      <c r="D16" s="39" t="s">
        <v>17</v>
      </c>
      <c r="E16" s="40"/>
      <c r="F16" s="40"/>
      <c r="G16" s="38"/>
    </row>
    <row r="17" spans="1:8" ht="15.95" customHeight="1">
      <c r="A17" s="41"/>
      <c r="B17" s="42" t="s">
        <v>18</v>
      </c>
      <c r="C17" s="43">
        <f ca="1">Dodavka</f>
        <v>0</v>
      </c>
      <c r="D17" s="44" t="str">
        <f ca="1">'Rekapitulace I.části SO'!A25</f>
        <v>Mimostaveništní doprava</v>
      </c>
      <c r="E17" s="45"/>
      <c r="F17" s="46"/>
      <c r="G17" s="43">
        <f ca="1">'Rekapitulace I.části SO'!I25</f>
        <v>0</v>
      </c>
    </row>
    <row r="18" spans="1:8" ht="15.95" customHeight="1">
      <c r="A18" s="41" t="s">
        <v>19</v>
      </c>
      <c r="B18" s="42" t="s">
        <v>20</v>
      </c>
      <c r="C18" s="43">
        <f ca="1">Mont</f>
        <v>0</v>
      </c>
      <c r="D18" s="25" t="str">
        <f ca="1">'Rekapitulace I.části SO'!A26</f>
        <v>Rezerva rozpočtu (archeologický průzkum)</v>
      </c>
      <c r="E18" s="47"/>
      <c r="F18" s="48"/>
      <c r="G18" s="43">
        <f ca="1">'Rekapitulace I.části SO'!I26</f>
        <v>0</v>
      </c>
    </row>
    <row r="19" spans="1:8" ht="15.95" customHeight="1">
      <c r="A19" s="41" t="s">
        <v>21</v>
      </c>
      <c r="B19" s="42" t="s">
        <v>22</v>
      </c>
      <c r="C19" s="43">
        <f ca="1">HSV</f>
        <v>0</v>
      </c>
      <c r="D19" s="25" t="str">
        <f ca="1">'Rekapitulace I.části SO'!A27</f>
        <v>Zařízení staveniště</v>
      </c>
      <c r="E19" s="47"/>
      <c r="F19" s="48"/>
      <c r="G19" s="43">
        <f ca="1">'Rekapitulace I.části SO'!I27</f>
        <v>0</v>
      </c>
    </row>
    <row r="20" spans="1:8" ht="15.95" customHeight="1">
      <c r="A20" s="49" t="s">
        <v>23</v>
      </c>
      <c r="B20" s="42" t="s">
        <v>24</v>
      </c>
      <c r="C20" s="43">
        <f ca="1">PSV</f>
        <v>0</v>
      </c>
      <c r="D20" s="25"/>
      <c r="E20" s="47"/>
      <c r="F20" s="48"/>
      <c r="G20" s="43"/>
    </row>
    <row r="21" spans="1:8" ht="15.95" customHeight="1">
      <c r="A21" s="50" t="s">
        <v>25</v>
      </c>
      <c r="B21" s="42"/>
      <c r="C21" s="43">
        <f>SUM(C17:C20)</f>
        <v>0</v>
      </c>
      <c r="D21" s="51"/>
      <c r="E21" s="47"/>
      <c r="F21" s="48"/>
      <c r="G21" s="43"/>
    </row>
    <row r="22" spans="1:8" ht="15.95" customHeight="1">
      <c r="A22" s="50"/>
      <c r="B22" s="42"/>
      <c r="C22" s="43"/>
      <c r="D22" s="25"/>
      <c r="E22" s="47"/>
      <c r="F22" s="48"/>
      <c r="G22" s="43"/>
    </row>
    <row r="23" spans="1:8" ht="15.95" customHeight="1">
      <c r="A23" s="50" t="s">
        <v>26</v>
      </c>
      <c r="B23" s="42"/>
      <c r="C23" s="43">
        <f ca="1">HZS</f>
        <v>0</v>
      </c>
      <c r="D23" s="25"/>
      <c r="E23" s="47"/>
      <c r="F23" s="48"/>
      <c r="G23" s="43"/>
    </row>
    <row r="24" spans="1:8" ht="15.95" customHeight="1">
      <c r="A24" s="29" t="s">
        <v>27</v>
      </c>
      <c r="B24" s="30"/>
      <c r="C24" s="43">
        <f>C21+C23</f>
        <v>0</v>
      </c>
      <c r="D24" s="25" t="s">
        <v>28</v>
      </c>
      <c r="E24" s="47"/>
      <c r="F24" s="48"/>
      <c r="G24" s="43">
        <f>G25-SUM(G17:G23)</f>
        <v>0</v>
      </c>
    </row>
    <row r="25" spans="1:8" ht="15.95" customHeight="1" thickBot="1">
      <c r="A25" s="25" t="s">
        <v>29</v>
      </c>
      <c r="B25" s="55"/>
      <c r="C25" s="52">
        <f>C24+G25</f>
        <v>0</v>
      </c>
      <c r="D25" s="53" t="s">
        <v>30</v>
      </c>
      <c r="E25" s="54"/>
      <c r="F25" s="55"/>
      <c r="G25" s="52">
        <f ca="1">VRN</f>
        <v>0</v>
      </c>
    </row>
    <row r="26" spans="1:8">
      <c r="A26" s="14" t="s">
        <v>36</v>
      </c>
      <c r="B26" s="30"/>
      <c r="C26" s="56">
        <v>15</v>
      </c>
      <c r="D26" s="16" t="s">
        <v>37</v>
      </c>
      <c r="E26" s="17"/>
      <c r="F26" s="57">
        <v>0</v>
      </c>
      <c r="G26" s="13"/>
    </row>
    <row r="27" spans="1:8">
      <c r="A27" s="14" t="s">
        <v>38</v>
      </c>
      <c r="B27" s="16"/>
      <c r="C27" s="56">
        <v>15</v>
      </c>
      <c r="D27" s="16" t="s">
        <v>37</v>
      </c>
      <c r="E27" s="17"/>
      <c r="F27" s="58">
        <f>ROUND(PRODUCT(F26,C27/100),0)</f>
        <v>0</v>
      </c>
      <c r="G27" s="28"/>
    </row>
    <row r="28" spans="1:8">
      <c r="A28" s="14" t="s">
        <v>36</v>
      </c>
      <c r="B28" s="16"/>
      <c r="C28" s="56">
        <v>21</v>
      </c>
      <c r="D28" s="16" t="s">
        <v>37</v>
      </c>
      <c r="E28" s="17"/>
      <c r="F28" s="57">
        <f>C25</f>
        <v>0</v>
      </c>
      <c r="G28" s="18"/>
    </row>
    <row r="29" spans="1:8">
      <c r="A29" s="14" t="s">
        <v>38</v>
      </c>
      <c r="B29" s="16"/>
      <c r="C29" s="56">
        <v>21</v>
      </c>
      <c r="D29" s="16" t="s">
        <v>37</v>
      </c>
      <c r="E29" s="17"/>
      <c r="F29" s="58">
        <f>ROUND(PRODUCT(F28,C29/100),0)</f>
        <v>0</v>
      </c>
      <c r="G29" s="28"/>
    </row>
    <row r="30" spans="1:8" s="64" customFormat="1" ht="19.5" customHeight="1" thickBot="1">
      <c r="A30" s="59" t="s">
        <v>39</v>
      </c>
      <c r="B30" s="60"/>
      <c r="C30" s="60"/>
      <c r="D30" s="60"/>
      <c r="E30" s="61"/>
      <c r="F30" s="62">
        <f>ROUND(SUM(F26:F29),0)</f>
        <v>0</v>
      </c>
      <c r="G30" s="63"/>
    </row>
    <row r="32" spans="1:8">
      <c r="A32" s="65" t="s">
        <v>40</v>
      </c>
      <c r="B32" s="65"/>
      <c r="C32" s="65"/>
      <c r="D32" s="65"/>
      <c r="E32" s="65"/>
      <c r="F32" s="65"/>
      <c r="G32" s="65"/>
      <c r="H32" t="s">
        <v>4</v>
      </c>
    </row>
    <row r="33" spans="1:8" ht="14.25" customHeight="1">
      <c r="A33" s="65"/>
      <c r="B33" s="207"/>
      <c r="C33" s="207"/>
      <c r="D33" s="207"/>
      <c r="E33" s="207"/>
      <c r="F33" s="207"/>
      <c r="G33" s="207"/>
      <c r="H33" t="s">
        <v>4</v>
      </c>
    </row>
    <row r="34" spans="1:8" ht="12.75" customHeight="1">
      <c r="A34" s="66"/>
      <c r="B34" s="207"/>
      <c r="C34" s="207"/>
      <c r="D34" s="207"/>
      <c r="E34" s="207"/>
      <c r="F34" s="207"/>
      <c r="G34" s="207"/>
      <c r="H34" t="s">
        <v>4</v>
      </c>
    </row>
    <row r="35" spans="1:8">
      <c r="A35" s="66"/>
      <c r="B35" s="207"/>
      <c r="C35" s="207"/>
      <c r="D35" s="207"/>
      <c r="E35" s="207"/>
      <c r="F35" s="207"/>
      <c r="G35" s="207"/>
      <c r="H35" t="s">
        <v>4</v>
      </c>
    </row>
    <row r="36" spans="1:8">
      <c r="A36" s="66"/>
      <c r="B36" s="207"/>
      <c r="C36" s="207"/>
      <c r="D36" s="207"/>
      <c r="E36" s="207"/>
      <c r="F36" s="207"/>
      <c r="G36" s="207"/>
      <c r="H36" t="s">
        <v>4</v>
      </c>
    </row>
    <row r="37" spans="1:8">
      <c r="A37" s="66"/>
      <c r="B37" s="207"/>
      <c r="C37" s="207"/>
      <c r="D37" s="207"/>
      <c r="E37" s="207"/>
      <c r="F37" s="207"/>
      <c r="G37" s="207"/>
      <c r="H37" t="s">
        <v>4</v>
      </c>
    </row>
    <row r="38" spans="1:8">
      <c r="A38" s="66"/>
      <c r="B38" s="207"/>
      <c r="C38" s="207"/>
      <c r="D38" s="207"/>
      <c r="E38" s="207"/>
      <c r="F38" s="207"/>
      <c r="G38" s="207"/>
      <c r="H38" t="s">
        <v>4</v>
      </c>
    </row>
    <row r="39" spans="1:8">
      <c r="A39" s="66"/>
      <c r="B39" s="207"/>
      <c r="C39" s="207"/>
      <c r="D39" s="207"/>
      <c r="E39" s="207"/>
      <c r="F39" s="207"/>
      <c r="G39" s="207"/>
      <c r="H39" t="s">
        <v>4</v>
      </c>
    </row>
    <row r="40" spans="1:8">
      <c r="A40" s="66"/>
      <c r="B40" s="207"/>
      <c r="C40" s="207"/>
      <c r="D40" s="207"/>
      <c r="E40" s="207"/>
      <c r="F40" s="207"/>
      <c r="G40" s="207"/>
      <c r="H40" t="s">
        <v>4</v>
      </c>
    </row>
    <row r="41" spans="1:8">
      <c r="A41" s="66"/>
      <c r="B41" s="207"/>
      <c r="C41" s="207"/>
      <c r="D41" s="207"/>
      <c r="E41" s="207"/>
      <c r="F41" s="207"/>
      <c r="G41" s="207"/>
      <c r="H41" t="s">
        <v>4</v>
      </c>
    </row>
    <row r="42" spans="1:8">
      <c r="B42" s="199"/>
      <c r="C42" s="199"/>
      <c r="D42" s="199"/>
      <c r="E42" s="199"/>
      <c r="F42" s="199"/>
      <c r="G42" s="199"/>
    </row>
    <row r="43" spans="1:8">
      <c r="B43" s="199"/>
      <c r="C43" s="199"/>
      <c r="D43" s="199"/>
      <c r="E43" s="199"/>
      <c r="F43" s="199"/>
      <c r="G43" s="199"/>
    </row>
    <row r="44" spans="1:8">
      <c r="B44" s="199"/>
      <c r="C44" s="199"/>
      <c r="D44" s="199"/>
      <c r="E44" s="199"/>
      <c r="F44" s="199"/>
      <c r="G44" s="199"/>
    </row>
    <row r="45" spans="1:8">
      <c r="B45" s="199"/>
      <c r="C45" s="199"/>
      <c r="D45" s="199"/>
      <c r="E45" s="199"/>
      <c r="F45" s="199"/>
      <c r="G45" s="199"/>
    </row>
    <row r="46" spans="1:8">
      <c r="B46" s="199"/>
      <c r="C46" s="199"/>
      <c r="D46" s="199"/>
      <c r="E46" s="199"/>
      <c r="F46" s="199"/>
      <c r="G46" s="199"/>
    </row>
    <row r="47" spans="1:8">
      <c r="B47" s="199"/>
      <c r="C47" s="199"/>
      <c r="D47" s="199"/>
      <c r="E47" s="199"/>
      <c r="F47" s="199"/>
      <c r="G47" s="199"/>
    </row>
    <row r="48" spans="1:8">
      <c r="B48" s="199"/>
      <c r="C48" s="199"/>
      <c r="D48" s="199"/>
      <c r="E48" s="199"/>
      <c r="F48" s="199"/>
      <c r="G48" s="199"/>
    </row>
    <row r="49" spans="2:7">
      <c r="B49" s="199"/>
      <c r="C49" s="199"/>
      <c r="D49" s="199"/>
      <c r="E49" s="199"/>
      <c r="F49" s="199"/>
      <c r="G49" s="199"/>
    </row>
    <row r="50" spans="2:7">
      <c r="B50" s="199"/>
      <c r="C50" s="199"/>
      <c r="D50" s="199"/>
      <c r="E50" s="199"/>
      <c r="F50" s="199"/>
      <c r="G50" s="199"/>
    </row>
    <row r="51" spans="2:7">
      <c r="B51" s="199"/>
      <c r="C51" s="199"/>
      <c r="D51" s="199"/>
      <c r="E51" s="199"/>
      <c r="F51" s="199"/>
      <c r="G51" s="199"/>
    </row>
  </sheetData>
  <sheetProtection sheet="1"/>
  <mergeCells count="15">
    <mergeCell ref="A2:G2"/>
    <mergeCell ref="B43:G43"/>
    <mergeCell ref="C10:D10"/>
    <mergeCell ref="C11:D11"/>
    <mergeCell ref="E14:G14"/>
    <mergeCell ref="B33:G41"/>
    <mergeCell ref="B42:G42"/>
    <mergeCell ref="B50:G50"/>
    <mergeCell ref="B51:G51"/>
    <mergeCell ref="B44:G44"/>
    <mergeCell ref="B45:G45"/>
    <mergeCell ref="B46:G46"/>
    <mergeCell ref="B47:G47"/>
    <mergeCell ref="B48:G48"/>
    <mergeCell ref="B49:G49"/>
  </mergeCells>
  <phoneticPr fontId="21" type="noConversion"/>
  <pageMargins left="0.6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"/>
  <dimension ref="A1:BE79"/>
  <sheetViews>
    <sheetView workbookViewId="0">
      <selection activeCell="K28" sqref="K28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>
      <c r="A1" s="210" t="s">
        <v>5</v>
      </c>
      <c r="B1" s="211"/>
      <c r="C1" s="67" t="str">
        <f ca="1">CONCATENATE(cislostavby," ",nazevstavby)</f>
        <v xml:space="preserve"> Revitalizace ohradní zdi kostela v Hrusicích</v>
      </c>
      <c r="D1" s="68"/>
      <c r="E1" s="69"/>
      <c r="F1" s="68"/>
      <c r="G1" s="70"/>
      <c r="H1" s="71"/>
      <c r="I1" s="72"/>
    </row>
    <row r="2" spans="1:9">
      <c r="A2" s="218" t="s">
        <v>1</v>
      </c>
      <c r="B2" s="219"/>
      <c r="C2" s="186" t="str">
        <f>C1</f>
        <v xml:space="preserve"> Revitalizace ohradní zdi kostela v Hrusicích</v>
      </c>
      <c r="D2" s="159"/>
      <c r="E2" s="166"/>
      <c r="F2" s="159"/>
      <c r="G2" s="187"/>
      <c r="H2" s="188"/>
      <c r="I2" s="189"/>
    </row>
    <row r="3" spans="1:9" ht="13.5" thickBot="1">
      <c r="A3" s="212" t="s">
        <v>237</v>
      </c>
      <c r="B3" s="213"/>
      <c r="C3" s="73" t="str">
        <f ca="1">CONCATENATE(cisloobjektu," ",nazevobjektu)</f>
        <v xml:space="preserve"> I. Část (úsek 2)</v>
      </c>
      <c r="D3" s="74"/>
      <c r="E3" s="75"/>
      <c r="F3" s="74"/>
      <c r="G3" s="214"/>
      <c r="H3" s="214"/>
      <c r="I3" s="215"/>
    </row>
    <row r="4" spans="1:9" ht="13.5" thickTop="1"/>
    <row r="5" spans="1:9" ht="19.5" customHeight="1">
      <c r="A5" s="76" t="s">
        <v>41</v>
      </c>
      <c r="B5" s="1"/>
      <c r="C5" s="1"/>
      <c r="D5" s="1"/>
      <c r="E5" s="1"/>
      <c r="F5" s="1"/>
      <c r="G5" s="1"/>
      <c r="H5" s="1"/>
      <c r="I5" s="1"/>
    </row>
    <row r="6" spans="1:9" ht="13.5" thickBot="1"/>
    <row r="7" spans="1:9" s="30" customFormat="1" ht="13.5" thickBot="1">
      <c r="A7" s="77"/>
      <c r="B7" s="78" t="s">
        <v>42</v>
      </c>
      <c r="C7" s="78"/>
      <c r="D7" s="79"/>
      <c r="E7" s="80" t="s">
        <v>43</v>
      </c>
      <c r="F7" s="81" t="s">
        <v>44</v>
      </c>
      <c r="G7" s="81" t="s">
        <v>45</v>
      </c>
      <c r="H7" s="81" t="s">
        <v>46</v>
      </c>
      <c r="I7" s="82" t="s">
        <v>26</v>
      </c>
    </row>
    <row r="8" spans="1:9" s="30" customFormat="1">
      <c r="A8" s="167" t="str">
        <f ca="1">'Položky I.část SO'!B8</f>
        <v>1</v>
      </c>
      <c r="B8" s="83" t="str">
        <f ca="1">'Položky I.část SO'!C8</f>
        <v>Zemní práce</v>
      </c>
      <c r="C8" s="84"/>
      <c r="D8" s="85"/>
      <c r="E8" s="168">
        <f ca="1">'Položky I.část SO'!BC27</f>
        <v>0</v>
      </c>
      <c r="F8" s="169">
        <f ca="1">'Položky I.část SO'!BD27</f>
        <v>0</v>
      </c>
      <c r="G8" s="169">
        <f ca="1">'Položky I.část SO'!BE27</f>
        <v>0</v>
      </c>
      <c r="H8" s="169">
        <f ca="1">'Položky I.část SO'!BF27</f>
        <v>0</v>
      </c>
      <c r="I8" s="170">
        <f ca="1">'Položky I.část SO'!BG27</f>
        <v>0</v>
      </c>
    </row>
    <row r="9" spans="1:9" s="30" customFormat="1">
      <c r="A9" s="167" t="str">
        <f ca="1">'Položky I.část SO'!B28</f>
        <v>2</v>
      </c>
      <c r="B9" s="83" t="str">
        <f ca="1">'Položky I.část SO'!C28</f>
        <v>Základy,zvláštní zakládání</v>
      </c>
      <c r="C9" s="84"/>
      <c r="D9" s="85"/>
      <c r="E9" s="168">
        <f ca="1">'Položky I.část SO'!BC39</f>
        <v>0</v>
      </c>
      <c r="F9" s="169">
        <f ca="1">'Položky I.část SO'!BD39</f>
        <v>0</v>
      </c>
      <c r="G9" s="169">
        <f ca="1">'Položky I.část SO'!BE39</f>
        <v>0</v>
      </c>
      <c r="H9" s="169">
        <f ca="1">'Položky I.část SO'!BF39</f>
        <v>0</v>
      </c>
      <c r="I9" s="170">
        <f ca="1">'Položky I.část SO'!BG39</f>
        <v>0</v>
      </c>
    </row>
    <row r="10" spans="1:9" s="30" customFormat="1">
      <c r="A10" s="167" t="str">
        <f ca="1">'Položky I.část SO'!B40</f>
        <v>3</v>
      </c>
      <c r="B10" s="83" t="str">
        <f ca="1">'Položky I.část SO'!C40</f>
        <v>Svislé a kompletní konstrukce</v>
      </c>
      <c r="C10" s="84"/>
      <c r="D10" s="85"/>
      <c r="E10" s="168">
        <f ca="1">'Položky I.část SO'!BC48</f>
        <v>0</v>
      </c>
      <c r="F10" s="169">
        <f ca="1">'Položky I.část SO'!BD48</f>
        <v>0</v>
      </c>
      <c r="G10" s="169">
        <f ca="1">'Položky I.část SO'!BE48</f>
        <v>0</v>
      </c>
      <c r="H10" s="169">
        <f ca="1">'Položky I.část SO'!BF48</f>
        <v>0</v>
      </c>
      <c r="I10" s="170">
        <f ca="1">'Položky I.část SO'!BG48</f>
        <v>0</v>
      </c>
    </row>
    <row r="11" spans="1:9" s="30" customFormat="1">
      <c r="A11" s="167" t="str">
        <f ca="1">'Položky I.část SO'!B49</f>
        <v>62</v>
      </c>
      <c r="B11" s="83" t="str">
        <f ca="1">'Položky I.část SO'!C49</f>
        <v>Upravy povrchů vnější</v>
      </c>
      <c r="C11" s="84"/>
      <c r="D11" s="85"/>
      <c r="E11" s="168">
        <f ca="1">'Položky I.část SO'!BC52</f>
        <v>0</v>
      </c>
      <c r="F11" s="169">
        <f ca="1">'Položky I.část SO'!BD52</f>
        <v>0</v>
      </c>
      <c r="G11" s="169">
        <f ca="1">'Položky I.část SO'!BE52</f>
        <v>0</v>
      </c>
      <c r="H11" s="169">
        <f ca="1">'Položky I.část SO'!BF52</f>
        <v>0</v>
      </c>
      <c r="I11" s="170">
        <f ca="1">'Položky I.část SO'!BG52</f>
        <v>0</v>
      </c>
    </row>
    <row r="12" spans="1:9" s="30" customFormat="1">
      <c r="A12" s="167" t="str">
        <f ca="1">'Položky I.část SO'!B53</f>
        <v>63</v>
      </c>
      <c r="B12" s="83" t="str">
        <f ca="1">'Položky I.část SO'!C53</f>
        <v>Podlahy a podlahové konstrukce</v>
      </c>
      <c r="C12" s="84"/>
      <c r="D12" s="85"/>
      <c r="E12" s="168">
        <f ca="1">'Položky I.část SO'!BC56</f>
        <v>0</v>
      </c>
      <c r="F12" s="169">
        <f ca="1">'Položky I.část SO'!BD56</f>
        <v>0</v>
      </c>
      <c r="G12" s="169">
        <f ca="1">'Položky I.část SO'!BE56</f>
        <v>0</v>
      </c>
      <c r="H12" s="169">
        <f ca="1">'Položky I.část SO'!BF56</f>
        <v>0</v>
      </c>
      <c r="I12" s="170">
        <f ca="1">'Položky I.část SO'!BG56</f>
        <v>0</v>
      </c>
    </row>
    <row r="13" spans="1:9" s="30" customFormat="1">
      <c r="A13" s="167" t="str">
        <f ca="1">'Položky I.část SO'!B57</f>
        <v>8</v>
      </c>
      <c r="B13" s="83" t="str">
        <f ca="1">'Položky I.část SO'!C57</f>
        <v>Trubní vedení</v>
      </c>
      <c r="C13" s="84"/>
      <c r="D13" s="85"/>
      <c r="E13" s="168">
        <f ca="1">'Položky I.část SO'!BC66</f>
        <v>0</v>
      </c>
      <c r="F13" s="169">
        <f ca="1">'Položky I.část SO'!BD66</f>
        <v>0</v>
      </c>
      <c r="G13" s="169">
        <f ca="1">'Položky I.část SO'!BE66</f>
        <v>0</v>
      </c>
      <c r="H13" s="169">
        <f ca="1">'Položky I.část SO'!BF66</f>
        <v>0</v>
      </c>
      <c r="I13" s="170">
        <f ca="1">'Položky I.část SO'!BG66</f>
        <v>0</v>
      </c>
    </row>
    <row r="14" spans="1:9" s="30" customFormat="1">
      <c r="A14" s="167" t="str">
        <f ca="1">'Položky I.část SO'!B67</f>
        <v>94</v>
      </c>
      <c r="B14" s="83" t="str">
        <f ca="1">'Položky I.část SO'!C67</f>
        <v>Lešení a stavební výtahy</v>
      </c>
      <c r="C14" s="84"/>
      <c r="D14" s="85"/>
      <c r="E14" s="168">
        <f ca="1">'Položky I.část SO'!BC69</f>
        <v>0</v>
      </c>
      <c r="F14" s="169">
        <f ca="1">'Položky I.část SO'!BD69</f>
        <v>0</v>
      </c>
      <c r="G14" s="169">
        <f ca="1">'Položky I.část SO'!BE69</f>
        <v>0</v>
      </c>
      <c r="H14" s="169">
        <f ca="1">'Položky I.část SO'!BF69</f>
        <v>0</v>
      </c>
      <c r="I14" s="170">
        <f ca="1">'Položky I.část SO'!BG69</f>
        <v>0</v>
      </c>
    </row>
    <row r="15" spans="1:9" s="30" customFormat="1">
      <c r="A15" s="167" t="str">
        <f ca="1">'Položky I.část SO'!B70</f>
        <v>95</v>
      </c>
      <c r="B15" s="83" t="str">
        <f ca="1">'Položky I.část SO'!C70</f>
        <v>Dokončovací kce na pozem.stav.</v>
      </c>
      <c r="C15" s="84"/>
      <c r="D15" s="85"/>
      <c r="E15" s="168">
        <f ca="1">'Položky I.část SO'!BC72</f>
        <v>0</v>
      </c>
      <c r="F15" s="169">
        <f ca="1">'Položky I.část SO'!BD72</f>
        <v>0</v>
      </c>
      <c r="G15" s="169">
        <f ca="1">'Položky I.část SO'!BE72</f>
        <v>0</v>
      </c>
      <c r="H15" s="169">
        <f ca="1">'Položky I.část SO'!BF72</f>
        <v>0</v>
      </c>
      <c r="I15" s="170">
        <f ca="1">'Položky I.část SO'!BG72</f>
        <v>0</v>
      </c>
    </row>
    <row r="16" spans="1:9" s="30" customFormat="1">
      <c r="A16" s="167" t="str">
        <f ca="1">'Položky I.část SO'!B73</f>
        <v>96</v>
      </c>
      <c r="B16" s="83" t="str">
        <f ca="1">'Položky I.část SO'!C73</f>
        <v>Bourání konstrukcí</v>
      </c>
      <c r="C16" s="84"/>
      <c r="D16" s="85"/>
      <c r="E16" s="168">
        <f ca="1">'Položky I.část SO'!BC78</f>
        <v>0</v>
      </c>
      <c r="F16" s="169">
        <f ca="1">'Položky I.část SO'!BD78</f>
        <v>0</v>
      </c>
      <c r="G16" s="169">
        <f ca="1">'Položky I.část SO'!BE78</f>
        <v>0</v>
      </c>
      <c r="H16" s="169">
        <f ca="1">'Položky I.část SO'!BF78</f>
        <v>0</v>
      </c>
      <c r="I16" s="170">
        <f ca="1">'Položky I.část SO'!BG78</f>
        <v>0</v>
      </c>
    </row>
    <row r="17" spans="1:57" s="30" customFormat="1">
      <c r="A17" s="167" t="str">
        <f ca="1">'Položky I.část SO'!B79</f>
        <v>97</v>
      </c>
      <c r="B17" s="83" t="str">
        <f ca="1">'Položky I.část SO'!C79</f>
        <v>Prorážení otvorů</v>
      </c>
      <c r="C17" s="84"/>
      <c r="D17" s="85"/>
      <c r="E17" s="168">
        <f ca="1">'Položky I.část SO'!BC87</f>
        <v>0</v>
      </c>
      <c r="F17" s="169">
        <f ca="1">'Položky I.část SO'!BD87</f>
        <v>0</v>
      </c>
      <c r="G17" s="169">
        <f ca="1">'Položky I.část SO'!BE87</f>
        <v>0</v>
      </c>
      <c r="H17" s="169">
        <f ca="1">'Položky I.část SO'!BF87</f>
        <v>0</v>
      </c>
      <c r="I17" s="170">
        <f ca="1">'Položky I.část SO'!BG87</f>
        <v>0</v>
      </c>
    </row>
    <row r="18" spans="1:57" s="30" customFormat="1">
      <c r="A18" s="167" t="str">
        <f ca="1">'Položky I.část SO'!B88</f>
        <v>99</v>
      </c>
      <c r="B18" s="83" t="str">
        <f ca="1">'Položky I.část SO'!C88</f>
        <v>Staveništní přesun hmot</v>
      </c>
      <c r="C18" s="84"/>
      <c r="D18" s="85"/>
      <c r="E18" s="168">
        <f ca="1">'Položky I.část SO'!BC92</f>
        <v>0</v>
      </c>
      <c r="F18" s="169">
        <f ca="1">'Položky I.část SO'!BD92</f>
        <v>0</v>
      </c>
      <c r="G18" s="169">
        <f ca="1">'Položky I.část SO'!BE92</f>
        <v>0</v>
      </c>
      <c r="H18" s="169">
        <f ca="1">'Položky I.část SO'!BF92</f>
        <v>0</v>
      </c>
      <c r="I18" s="170">
        <f ca="1">'Položky I.část SO'!BG92</f>
        <v>0</v>
      </c>
    </row>
    <row r="19" spans="1:57" s="30" customFormat="1" ht="13.5" thickBot="1">
      <c r="A19" s="167" t="str">
        <f ca="1">'Položky I.část SO'!B93</f>
        <v>765</v>
      </c>
      <c r="B19" s="83" t="str">
        <f ca="1">'Položky I.část SO'!C93</f>
        <v>Krytiny tvrdé</v>
      </c>
      <c r="C19" s="84"/>
      <c r="D19" s="85"/>
      <c r="E19" s="168">
        <f ca="1">'Položky I.část SO'!BC98</f>
        <v>0</v>
      </c>
      <c r="F19" s="169">
        <f ca="1">'Položky I.část SO'!BD98</f>
        <v>0</v>
      </c>
      <c r="G19" s="169">
        <f ca="1">'Položky I.část SO'!BE98</f>
        <v>0</v>
      </c>
      <c r="H19" s="169">
        <f ca="1">'Položky I.část SO'!BF98</f>
        <v>0</v>
      </c>
      <c r="I19" s="170">
        <f ca="1">'Položky I.část SO'!BG98</f>
        <v>0</v>
      </c>
    </row>
    <row r="20" spans="1:57" s="91" customFormat="1" ht="13.5" thickBot="1">
      <c r="A20" s="86"/>
      <c r="B20" s="78" t="s">
        <v>47</v>
      </c>
      <c r="C20" s="78"/>
      <c r="D20" s="87"/>
      <c r="E20" s="88">
        <f>SUM(E8:E19)</f>
        <v>0</v>
      </c>
      <c r="F20" s="89">
        <f>SUM(F8:F19)</f>
        <v>0</v>
      </c>
      <c r="G20" s="89">
        <f>SUM(G8:G19)</f>
        <v>0</v>
      </c>
      <c r="H20" s="89">
        <f>SUM(H8:H19)</f>
        <v>0</v>
      </c>
      <c r="I20" s="90">
        <f>SUM(I8:I19)</f>
        <v>0</v>
      </c>
    </row>
    <row r="21" spans="1:57">
      <c r="A21" s="84"/>
      <c r="B21" s="84"/>
      <c r="C21" s="84"/>
      <c r="D21" s="84"/>
      <c r="E21" s="84"/>
      <c r="F21" s="84"/>
      <c r="G21" s="84"/>
      <c r="H21" s="84"/>
      <c r="I21" s="84"/>
    </row>
    <row r="22" spans="1:57" ht="19.5" customHeight="1">
      <c r="A22" s="92" t="s">
        <v>48</v>
      </c>
      <c r="B22" s="92"/>
      <c r="C22" s="92"/>
      <c r="D22" s="92"/>
      <c r="E22" s="92"/>
      <c r="F22" s="92"/>
      <c r="G22" s="93"/>
      <c r="H22" s="92"/>
      <c r="I22" s="92"/>
      <c r="BA22" s="31"/>
      <c r="BB22" s="31"/>
      <c r="BC22" s="31"/>
      <c r="BD22" s="31"/>
      <c r="BE22" s="31"/>
    </row>
    <row r="23" spans="1:57" ht="13.5" thickBot="1">
      <c r="A23" s="94"/>
      <c r="B23" s="94"/>
      <c r="C23" s="94"/>
      <c r="D23" s="94"/>
      <c r="E23" s="94"/>
      <c r="F23" s="94"/>
      <c r="G23" s="94"/>
      <c r="H23" s="94"/>
      <c r="I23" s="94"/>
    </row>
    <row r="24" spans="1:57">
      <c r="A24" s="95" t="s">
        <v>49</v>
      </c>
      <c r="B24" s="96"/>
      <c r="C24" s="96"/>
      <c r="D24" s="97"/>
      <c r="E24" s="98" t="s">
        <v>50</v>
      </c>
      <c r="F24" s="99" t="s">
        <v>51</v>
      </c>
      <c r="G24" s="100" t="s">
        <v>52</v>
      </c>
      <c r="H24" s="101"/>
      <c r="I24" s="102" t="s">
        <v>50</v>
      </c>
    </row>
    <row r="25" spans="1:57">
      <c r="A25" s="103" t="s">
        <v>232</v>
      </c>
      <c r="B25" s="104"/>
      <c r="C25" s="104"/>
      <c r="D25" s="105"/>
      <c r="E25" s="106" t="s">
        <v>233</v>
      </c>
      <c r="F25" s="198">
        <v>1</v>
      </c>
      <c r="G25" s="107">
        <f ca="1">CHOOSE(BA25+1,HSV+PSV,HSV+PSV+Mont,HSV+PSV+Dodavka+Mont,HSV,PSV,Mont,Dodavka,Mont+Dodavka,0)</f>
        <v>0</v>
      </c>
      <c r="H25" s="108"/>
      <c r="I25" s="109">
        <f>E25+F25*G25/100</f>
        <v>0</v>
      </c>
      <c r="BA25">
        <v>0</v>
      </c>
    </row>
    <row r="26" spans="1:57">
      <c r="A26" s="103" t="s">
        <v>236</v>
      </c>
      <c r="B26" s="104"/>
      <c r="C26" s="104"/>
      <c r="D26" s="105"/>
      <c r="E26" s="171">
        <v>0</v>
      </c>
      <c r="F26" s="198">
        <v>1</v>
      </c>
      <c r="G26" s="107">
        <f ca="1">CHOOSE(BA26+1,HSV+PSV,HSV+PSV+Mont,HSV+PSV+Dodavka+Mont,HSV,PSV,Mont,Dodavka,Mont+Dodavka,0)</f>
        <v>0</v>
      </c>
      <c r="H26" s="108"/>
      <c r="I26" s="172">
        <f>E26+F26*G26/100</f>
        <v>0</v>
      </c>
      <c r="BA26">
        <v>0</v>
      </c>
    </row>
    <row r="27" spans="1:57">
      <c r="A27" s="103" t="s">
        <v>234</v>
      </c>
      <c r="B27" s="104"/>
      <c r="C27" s="104"/>
      <c r="D27" s="105"/>
      <c r="E27" s="106" t="s">
        <v>233</v>
      </c>
      <c r="F27" s="198">
        <v>1</v>
      </c>
      <c r="G27" s="107">
        <f ca="1">CHOOSE(BA27+1,HSV+PSV,HSV+PSV+Mont,HSV+PSV+Dodavka+Mont,HSV,PSV,Mont,Dodavka,Mont+Dodavka,0)</f>
        <v>0</v>
      </c>
      <c r="H27" s="108"/>
      <c r="I27" s="109">
        <f>E27+F27*G27/100</f>
        <v>0</v>
      </c>
      <c r="BA27">
        <v>0</v>
      </c>
    </row>
    <row r="28" spans="1:57" ht="13.5" thickBot="1">
      <c r="A28" s="110"/>
      <c r="B28" s="111" t="s">
        <v>53</v>
      </c>
      <c r="C28" s="112"/>
      <c r="D28" s="113"/>
      <c r="E28" s="114"/>
      <c r="F28" s="115"/>
      <c r="G28" s="115"/>
      <c r="H28" s="216">
        <f>SUM(I25:I27)</f>
        <v>0</v>
      </c>
      <c r="I28" s="217"/>
    </row>
    <row r="30" spans="1:57">
      <c r="B30" s="91"/>
      <c r="F30" s="116"/>
      <c r="G30" s="117"/>
      <c r="H30" s="117"/>
      <c r="I30" s="118"/>
    </row>
    <row r="31" spans="1:57">
      <c r="F31" s="116"/>
      <c r="G31" s="117"/>
      <c r="H31" s="117"/>
      <c r="I31" s="118"/>
    </row>
    <row r="32" spans="1:57">
      <c r="F32" s="116"/>
      <c r="G32" s="117"/>
      <c r="H32" s="117"/>
      <c r="I32" s="118"/>
    </row>
    <row r="33" spans="6:9">
      <c r="F33" s="116"/>
      <c r="G33" s="117"/>
      <c r="H33" s="117"/>
      <c r="I33" s="118"/>
    </row>
    <row r="34" spans="6:9">
      <c r="F34" s="116"/>
      <c r="G34" s="117"/>
      <c r="H34" s="117"/>
      <c r="I34" s="118"/>
    </row>
    <row r="35" spans="6:9">
      <c r="F35" s="116"/>
      <c r="G35" s="117"/>
      <c r="H35" s="117"/>
      <c r="I35" s="118"/>
    </row>
    <row r="36" spans="6:9">
      <c r="F36" s="116"/>
      <c r="G36" s="117"/>
      <c r="H36" s="117"/>
      <c r="I36" s="118"/>
    </row>
    <row r="37" spans="6:9">
      <c r="F37" s="116"/>
      <c r="G37" s="117"/>
      <c r="H37" s="117"/>
      <c r="I37" s="118"/>
    </row>
    <row r="38" spans="6:9">
      <c r="F38" s="116"/>
      <c r="G38" s="117"/>
      <c r="H38" s="117"/>
      <c r="I38" s="118"/>
    </row>
    <row r="39" spans="6:9">
      <c r="F39" s="116"/>
      <c r="G39" s="117"/>
      <c r="H39" s="117"/>
      <c r="I39" s="118"/>
    </row>
    <row r="40" spans="6:9">
      <c r="F40" s="116"/>
      <c r="G40" s="117"/>
      <c r="H40" s="117"/>
      <c r="I40" s="118"/>
    </row>
    <row r="41" spans="6:9">
      <c r="F41" s="116"/>
      <c r="G41" s="117"/>
      <c r="H41" s="117"/>
      <c r="I41" s="118"/>
    </row>
    <row r="42" spans="6:9">
      <c r="F42" s="116"/>
      <c r="G42" s="117"/>
      <c r="H42" s="117"/>
      <c r="I42" s="118"/>
    </row>
    <row r="43" spans="6:9">
      <c r="F43" s="116"/>
      <c r="G43" s="117"/>
      <c r="H43" s="117"/>
      <c r="I43" s="118"/>
    </row>
    <row r="44" spans="6:9">
      <c r="F44" s="116"/>
      <c r="G44" s="117"/>
      <c r="H44" s="117"/>
      <c r="I44" s="118"/>
    </row>
    <row r="45" spans="6:9">
      <c r="F45" s="116"/>
      <c r="G45" s="117"/>
      <c r="H45" s="117"/>
      <c r="I45" s="118"/>
    </row>
    <row r="46" spans="6:9">
      <c r="F46" s="116"/>
      <c r="G46" s="117"/>
      <c r="H46" s="117"/>
      <c r="I46" s="118"/>
    </row>
    <row r="47" spans="6:9">
      <c r="F47" s="116"/>
      <c r="G47" s="117"/>
      <c r="H47" s="117"/>
      <c r="I47" s="118"/>
    </row>
    <row r="48" spans="6:9">
      <c r="F48" s="116"/>
      <c r="G48" s="117"/>
      <c r="H48" s="117"/>
      <c r="I48" s="118"/>
    </row>
    <row r="49" spans="6:9">
      <c r="F49" s="116"/>
      <c r="G49" s="117"/>
      <c r="H49" s="117"/>
      <c r="I49" s="118"/>
    </row>
    <row r="50" spans="6:9">
      <c r="F50" s="116"/>
      <c r="G50" s="117"/>
      <c r="H50" s="117"/>
      <c r="I50" s="118"/>
    </row>
    <row r="51" spans="6:9">
      <c r="F51" s="116"/>
      <c r="G51" s="117"/>
      <c r="H51" s="117"/>
      <c r="I51" s="118"/>
    </row>
    <row r="52" spans="6:9">
      <c r="F52" s="116"/>
      <c r="G52" s="117"/>
      <c r="H52" s="117"/>
      <c r="I52" s="118"/>
    </row>
    <row r="53" spans="6:9">
      <c r="F53" s="116"/>
      <c r="G53" s="117"/>
      <c r="H53" s="117"/>
      <c r="I53" s="118"/>
    </row>
    <row r="54" spans="6:9">
      <c r="F54" s="116"/>
      <c r="G54" s="117"/>
      <c r="H54" s="117"/>
      <c r="I54" s="118"/>
    </row>
    <row r="55" spans="6:9">
      <c r="F55" s="116"/>
      <c r="G55" s="117"/>
      <c r="H55" s="117"/>
      <c r="I55" s="118"/>
    </row>
    <row r="56" spans="6:9">
      <c r="F56" s="116"/>
      <c r="G56" s="117"/>
      <c r="H56" s="117"/>
      <c r="I56" s="118"/>
    </row>
    <row r="57" spans="6:9">
      <c r="F57" s="116"/>
      <c r="G57" s="117"/>
      <c r="H57" s="117"/>
      <c r="I57" s="118"/>
    </row>
    <row r="58" spans="6:9">
      <c r="F58" s="116"/>
      <c r="G58" s="117"/>
      <c r="H58" s="117"/>
      <c r="I58" s="118"/>
    </row>
    <row r="59" spans="6:9">
      <c r="F59" s="116"/>
      <c r="G59" s="117"/>
      <c r="H59" s="117"/>
      <c r="I59" s="118"/>
    </row>
    <row r="60" spans="6:9">
      <c r="F60" s="116"/>
      <c r="G60" s="117"/>
      <c r="H60" s="117"/>
      <c r="I60" s="118"/>
    </row>
    <row r="61" spans="6:9">
      <c r="F61" s="116"/>
      <c r="G61" s="117"/>
      <c r="H61" s="117"/>
      <c r="I61" s="118"/>
    </row>
    <row r="62" spans="6:9">
      <c r="F62" s="116"/>
      <c r="G62" s="117"/>
      <c r="H62" s="117"/>
      <c r="I62" s="118"/>
    </row>
    <row r="63" spans="6:9">
      <c r="F63" s="116"/>
      <c r="G63" s="117"/>
      <c r="H63" s="117"/>
      <c r="I63" s="118"/>
    </row>
    <row r="64" spans="6:9">
      <c r="F64" s="116"/>
      <c r="G64" s="117"/>
      <c r="H64" s="117"/>
      <c r="I64" s="118"/>
    </row>
    <row r="65" spans="6:9">
      <c r="F65" s="116"/>
      <c r="G65" s="117"/>
      <c r="H65" s="117"/>
      <c r="I65" s="118"/>
    </row>
    <row r="66" spans="6:9">
      <c r="F66" s="116"/>
      <c r="G66" s="117"/>
      <c r="H66" s="117"/>
      <c r="I66" s="118"/>
    </row>
    <row r="67" spans="6:9">
      <c r="F67" s="116"/>
      <c r="G67" s="117"/>
      <c r="H67" s="117"/>
      <c r="I67" s="118"/>
    </row>
    <row r="68" spans="6:9">
      <c r="F68" s="116"/>
      <c r="G68" s="117"/>
      <c r="H68" s="117"/>
      <c r="I68" s="118"/>
    </row>
    <row r="69" spans="6:9">
      <c r="F69" s="116"/>
      <c r="G69" s="117"/>
      <c r="H69" s="117"/>
      <c r="I69" s="118"/>
    </row>
    <row r="70" spans="6:9">
      <c r="F70" s="116"/>
      <c r="G70" s="117"/>
      <c r="H70" s="117"/>
      <c r="I70" s="118"/>
    </row>
    <row r="71" spans="6:9">
      <c r="F71" s="116"/>
      <c r="G71" s="117"/>
      <c r="H71" s="117"/>
      <c r="I71" s="118"/>
    </row>
    <row r="72" spans="6:9">
      <c r="F72" s="116"/>
      <c r="G72" s="117"/>
      <c r="H72" s="117"/>
      <c r="I72" s="118"/>
    </row>
    <row r="73" spans="6:9">
      <c r="F73" s="116"/>
      <c r="G73" s="117"/>
      <c r="H73" s="117"/>
      <c r="I73" s="118"/>
    </row>
    <row r="74" spans="6:9">
      <c r="F74" s="116"/>
      <c r="G74" s="117"/>
      <c r="H74" s="117"/>
      <c r="I74" s="118"/>
    </row>
    <row r="75" spans="6:9">
      <c r="F75" s="116"/>
      <c r="G75" s="117"/>
      <c r="H75" s="117"/>
      <c r="I75" s="118"/>
    </row>
    <row r="76" spans="6:9">
      <c r="F76" s="116"/>
      <c r="G76" s="117"/>
      <c r="H76" s="117"/>
      <c r="I76" s="118"/>
    </row>
    <row r="77" spans="6:9">
      <c r="F77" s="116"/>
      <c r="G77" s="117"/>
      <c r="H77" s="117"/>
      <c r="I77" s="118"/>
    </row>
    <row r="78" spans="6:9">
      <c r="F78" s="116"/>
      <c r="G78" s="117"/>
      <c r="H78" s="117"/>
      <c r="I78" s="118"/>
    </row>
    <row r="79" spans="6:9">
      <c r="F79" s="116"/>
      <c r="G79" s="117"/>
      <c r="H79" s="117"/>
      <c r="I79" s="118"/>
    </row>
  </sheetData>
  <sheetProtection sheet="1"/>
  <mergeCells count="5">
    <mergeCell ref="A1:B1"/>
    <mergeCell ref="A3:B3"/>
    <mergeCell ref="G3:I3"/>
    <mergeCell ref="H28:I28"/>
    <mergeCell ref="A2:B2"/>
  </mergeCells>
  <phoneticPr fontId="21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2"/>
  <dimension ref="A1:BG165"/>
  <sheetViews>
    <sheetView showGridLines="0" topLeftCell="A27" zoomScale="80" zoomScaleNormal="100" workbookViewId="0">
      <selection activeCell="M94" sqref="M94"/>
    </sheetView>
  </sheetViews>
  <sheetFormatPr defaultRowHeight="12.75"/>
  <cols>
    <col min="1" max="1" width="4.42578125" style="119" customWidth="1"/>
    <col min="2" max="2" width="14.140625" style="119" customWidth="1"/>
    <col min="3" max="3" width="47.5703125" style="119" customWidth="1"/>
    <col min="4" max="4" width="5.5703125" style="119" customWidth="1"/>
    <col min="5" max="5" width="10" style="161" customWidth="1"/>
    <col min="6" max="6" width="11.28515625" style="119" customWidth="1"/>
    <col min="7" max="7" width="16.140625" style="119" customWidth="1"/>
    <col min="8" max="8" width="13.140625" style="119" customWidth="1"/>
    <col min="9" max="9" width="14.5703125" style="119" customWidth="1"/>
    <col min="10" max="10" width="13.140625" style="119" customWidth="1"/>
    <col min="11" max="11" width="13.5703125" style="119" customWidth="1"/>
    <col min="12" max="16384" width="9.140625" style="119"/>
  </cols>
  <sheetData>
    <row r="1" spans="1:59" ht="15.75">
      <c r="A1" s="220" t="s">
        <v>54</v>
      </c>
      <c r="B1" s="220"/>
      <c r="C1" s="220"/>
      <c r="D1" s="220"/>
      <c r="E1" s="220"/>
      <c r="F1" s="220"/>
      <c r="G1" s="220"/>
      <c r="H1" s="220"/>
      <c r="I1" s="220"/>
    </row>
    <row r="2" spans="1:59" ht="13.5" thickBot="1">
      <c r="B2" s="120"/>
      <c r="C2" s="121"/>
      <c r="D2" s="121"/>
      <c r="E2" s="122"/>
      <c r="F2" s="121"/>
      <c r="G2" s="121"/>
    </row>
    <row r="3" spans="1:59" ht="13.5" thickTop="1">
      <c r="A3" s="210" t="s">
        <v>5</v>
      </c>
      <c r="B3" s="211"/>
      <c r="C3" s="67" t="str">
        <f ca="1">CONCATENATE(cislostavby," ",nazevstavby)</f>
        <v xml:space="preserve"> Revitalizace ohradní zdi kostela v Hrusicích</v>
      </c>
      <c r="D3" s="68"/>
      <c r="E3" s="69"/>
      <c r="F3" s="68"/>
      <c r="G3" s="123"/>
      <c r="H3" s="124">
        <f ca="1">'Rekapitulace I.části SO'!H1</f>
        <v>0</v>
      </c>
      <c r="I3" s="125"/>
    </row>
    <row r="4" spans="1:59">
      <c r="A4" s="224" t="s">
        <v>1</v>
      </c>
      <c r="B4" s="219"/>
      <c r="C4" s="186" t="str">
        <f>C3</f>
        <v xml:space="preserve"> Revitalizace ohradní zdi kostela v Hrusicích</v>
      </c>
      <c r="D4" s="159"/>
      <c r="E4" s="166"/>
      <c r="F4" s="159"/>
      <c r="G4" s="190"/>
      <c r="H4" s="191"/>
      <c r="I4" s="192"/>
    </row>
    <row r="5" spans="1:59" ht="13.5" thickBot="1">
      <c r="A5" s="221" t="s">
        <v>237</v>
      </c>
      <c r="B5" s="213"/>
      <c r="C5" s="73" t="str">
        <f ca="1">CONCATENATE(cisloobjektu," ",nazevobjektu)</f>
        <v xml:space="preserve"> I. Část (úsek 2)</v>
      </c>
      <c r="D5" s="74"/>
      <c r="E5" s="75"/>
      <c r="F5" s="74"/>
      <c r="G5" s="222"/>
      <c r="H5" s="222"/>
      <c r="I5" s="223"/>
    </row>
    <row r="6" spans="1:59" ht="13.5" thickTop="1">
      <c r="A6" s="126"/>
      <c r="B6" s="127"/>
      <c r="C6" s="127"/>
      <c r="D6" s="128"/>
      <c r="E6" s="129"/>
      <c r="F6" s="128"/>
      <c r="G6" s="130"/>
      <c r="H6" s="128"/>
      <c r="I6" s="128"/>
    </row>
    <row r="7" spans="1:59">
      <c r="A7" s="131" t="s">
        <v>55</v>
      </c>
      <c r="B7" s="132" t="s">
        <v>56</v>
      </c>
      <c r="C7" s="132" t="s">
        <v>57</v>
      </c>
      <c r="D7" s="132" t="s">
        <v>58</v>
      </c>
      <c r="E7" s="133" t="s">
        <v>59</v>
      </c>
      <c r="F7" s="132" t="s">
        <v>60</v>
      </c>
      <c r="G7" s="134" t="s">
        <v>61</v>
      </c>
      <c r="H7" s="135" t="s">
        <v>62</v>
      </c>
      <c r="I7" s="135" t="s">
        <v>63</v>
      </c>
      <c r="J7" s="135" t="s">
        <v>64</v>
      </c>
      <c r="K7" s="135" t="s">
        <v>65</v>
      </c>
    </row>
    <row r="8" spans="1:59">
      <c r="A8" s="136" t="s">
        <v>66</v>
      </c>
      <c r="B8" s="137" t="s">
        <v>67</v>
      </c>
      <c r="C8" s="138" t="s">
        <v>68</v>
      </c>
      <c r="D8" s="139"/>
      <c r="E8" s="140"/>
      <c r="F8" s="196"/>
      <c r="G8" s="141"/>
      <c r="H8" s="142"/>
      <c r="I8" s="142"/>
      <c r="J8" s="142"/>
      <c r="K8" s="142"/>
      <c r="Q8" s="143">
        <v>1</v>
      </c>
    </row>
    <row r="9" spans="1:59">
      <c r="A9" s="144">
        <v>1</v>
      </c>
      <c r="B9" s="145" t="s">
        <v>71</v>
      </c>
      <c r="C9" s="146" t="s">
        <v>72</v>
      </c>
      <c r="D9" s="147" t="s">
        <v>73</v>
      </c>
      <c r="E9" s="148">
        <v>2</v>
      </c>
      <c r="F9" s="195">
        <v>0</v>
      </c>
      <c r="G9" s="149">
        <f t="shared" ref="G9:G26" si="0">E9*F9</f>
        <v>0</v>
      </c>
      <c r="H9" s="150">
        <v>0</v>
      </c>
      <c r="I9" s="150">
        <f t="shared" ref="I9:I26" si="1">E9*H9</f>
        <v>0</v>
      </c>
      <c r="J9" s="150">
        <v>0</v>
      </c>
      <c r="K9" s="150">
        <f t="shared" ref="K9:K26" si="2">E9*J9</f>
        <v>0</v>
      </c>
      <c r="Q9" s="143">
        <v>2</v>
      </c>
      <c r="AA9" s="119">
        <v>12</v>
      </c>
      <c r="AB9" s="119">
        <v>0</v>
      </c>
      <c r="AC9" s="119">
        <v>1</v>
      </c>
      <c r="BB9" s="119">
        <v>1</v>
      </c>
      <c r="BC9" s="119">
        <f t="shared" ref="BC9:BC26" si="3">IF(BB9=1,G9,0)</f>
        <v>0</v>
      </c>
      <c r="BD9" s="119">
        <f t="shared" ref="BD9:BD26" si="4">IF(BB9=2,G9,0)</f>
        <v>0</v>
      </c>
      <c r="BE9" s="119">
        <f t="shared" ref="BE9:BE26" si="5">IF(BB9=3,G9,0)</f>
        <v>0</v>
      </c>
      <c r="BF9" s="119">
        <f t="shared" ref="BF9:BF26" si="6">IF(BB9=4,G9,0)</f>
        <v>0</v>
      </c>
      <c r="BG9" s="119">
        <f t="shared" ref="BG9:BG26" si="7">IF(BB9=5,G9,0)</f>
        <v>0</v>
      </c>
    </row>
    <row r="10" spans="1:59">
      <c r="A10" s="144">
        <v>2</v>
      </c>
      <c r="B10" s="145" t="s">
        <v>74</v>
      </c>
      <c r="C10" s="146" t="s">
        <v>75</v>
      </c>
      <c r="D10" s="147" t="s">
        <v>73</v>
      </c>
      <c r="E10" s="148">
        <v>23</v>
      </c>
      <c r="F10" s="195">
        <v>0</v>
      </c>
      <c r="G10" s="149">
        <f t="shared" si="0"/>
        <v>0</v>
      </c>
      <c r="H10" s="150">
        <v>0</v>
      </c>
      <c r="I10" s="150">
        <f t="shared" si="1"/>
        <v>0</v>
      </c>
      <c r="J10" s="150">
        <v>0</v>
      </c>
      <c r="K10" s="150">
        <f t="shared" si="2"/>
        <v>0</v>
      </c>
      <c r="Q10" s="143">
        <v>2</v>
      </c>
      <c r="AA10" s="119">
        <v>12</v>
      </c>
      <c r="AB10" s="119">
        <v>0</v>
      </c>
      <c r="AC10" s="119">
        <v>2</v>
      </c>
      <c r="BB10" s="119">
        <v>1</v>
      </c>
      <c r="BC10" s="119">
        <f t="shared" si="3"/>
        <v>0</v>
      </c>
      <c r="BD10" s="119">
        <f t="shared" si="4"/>
        <v>0</v>
      </c>
      <c r="BE10" s="119">
        <f t="shared" si="5"/>
        <v>0</v>
      </c>
      <c r="BF10" s="119">
        <f t="shared" si="6"/>
        <v>0</v>
      </c>
      <c r="BG10" s="119">
        <f t="shared" si="7"/>
        <v>0</v>
      </c>
    </row>
    <row r="11" spans="1:59">
      <c r="A11" s="144">
        <v>3</v>
      </c>
      <c r="B11" s="145" t="s">
        <v>76</v>
      </c>
      <c r="C11" s="146" t="s">
        <v>77</v>
      </c>
      <c r="D11" s="147" t="s">
        <v>73</v>
      </c>
      <c r="E11" s="148">
        <v>25</v>
      </c>
      <c r="F11" s="195">
        <v>0</v>
      </c>
      <c r="G11" s="149">
        <f t="shared" si="0"/>
        <v>0</v>
      </c>
      <c r="H11" s="150">
        <v>0</v>
      </c>
      <c r="I11" s="150">
        <f t="shared" si="1"/>
        <v>0</v>
      </c>
      <c r="J11" s="150">
        <v>0</v>
      </c>
      <c r="K11" s="150">
        <f t="shared" si="2"/>
        <v>0</v>
      </c>
      <c r="Q11" s="143">
        <v>2</v>
      </c>
      <c r="AA11" s="119">
        <v>12</v>
      </c>
      <c r="AB11" s="119">
        <v>0</v>
      </c>
      <c r="AC11" s="119">
        <v>3</v>
      </c>
      <c r="BB11" s="119">
        <v>1</v>
      </c>
      <c r="BC11" s="119">
        <f t="shared" si="3"/>
        <v>0</v>
      </c>
      <c r="BD11" s="119">
        <f t="shared" si="4"/>
        <v>0</v>
      </c>
      <c r="BE11" s="119">
        <f t="shared" si="5"/>
        <v>0</v>
      </c>
      <c r="BF11" s="119">
        <f t="shared" si="6"/>
        <v>0</v>
      </c>
      <c r="BG11" s="119">
        <f t="shared" si="7"/>
        <v>0</v>
      </c>
    </row>
    <row r="12" spans="1:59">
      <c r="A12" s="144">
        <v>4</v>
      </c>
      <c r="B12" s="145" t="s">
        <v>78</v>
      </c>
      <c r="C12" s="146" t="s">
        <v>79</v>
      </c>
      <c r="D12" s="147" t="s">
        <v>73</v>
      </c>
      <c r="E12" s="148">
        <v>25</v>
      </c>
      <c r="F12" s="195">
        <v>0</v>
      </c>
      <c r="G12" s="149">
        <f t="shared" si="0"/>
        <v>0</v>
      </c>
      <c r="H12" s="150">
        <v>0</v>
      </c>
      <c r="I12" s="150">
        <f t="shared" si="1"/>
        <v>0</v>
      </c>
      <c r="J12" s="150">
        <v>0</v>
      </c>
      <c r="K12" s="150">
        <f t="shared" si="2"/>
        <v>0</v>
      </c>
      <c r="Q12" s="143">
        <v>2</v>
      </c>
      <c r="AA12" s="119">
        <v>12</v>
      </c>
      <c r="AB12" s="119">
        <v>0</v>
      </c>
      <c r="AC12" s="119">
        <v>4</v>
      </c>
      <c r="BB12" s="119">
        <v>1</v>
      </c>
      <c r="BC12" s="119">
        <f t="shared" si="3"/>
        <v>0</v>
      </c>
      <c r="BD12" s="119">
        <f t="shared" si="4"/>
        <v>0</v>
      </c>
      <c r="BE12" s="119">
        <f t="shared" si="5"/>
        <v>0</v>
      </c>
      <c r="BF12" s="119">
        <f t="shared" si="6"/>
        <v>0</v>
      </c>
      <c r="BG12" s="119">
        <f t="shared" si="7"/>
        <v>0</v>
      </c>
    </row>
    <row r="13" spans="1:59">
      <c r="A13" s="144">
        <v>5</v>
      </c>
      <c r="B13" s="145" t="s">
        <v>80</v>
      </c>
      <c r="C13" s="146" t="s">
        <v>81</v>
      </c>
      <c r="D13" s="147" t="s">
        <v>73</v>
      </c>
      <c r="E13" s="148">
        <v>0.6</v>
      </c>
      <c r="F13" s="195">
        <v>0</v>
      </c>
      <c r="G13" s="149">
        <f t="shared" si="0"/>
        <v>0</v>
      </c>
      <c r="H13" s="150">
        <v>0</v>
      </c>
      <c r="I13" s="150">
        <f t="shared" si="1"/>
        <v>0</v>
      </c>
      <c r="J13" s="150">
        <v>0</v>
      </c>
      <c r="K13" s="150">
        <f t="shared" si="2"/>
        <v>0</v>
      </c>
      <c r="Q13" s="143">
        <v>2</v>
      </c>
      <c r="AA13" s="119">
        <v>12</v>
      </c>
      <c r="AB13" s="119">
        <v>0</v>
      </c>
      <c r="AC13" s="119">
        <v>5</v>
      </c>
      <c r="BB13" s="119">
        <v>1</v>
      </c>
      <c r="BC13" s="119">
        <f t="shared" si="3"/>
        <v>0</v>
      </c>
      <c r="BD13" s="119">
        <f t="shared" si="4"/>
        <v>0</v>
      </c>
      <c r="BE13" s="119">
        <f t="shared" si="5"/>
        <v>0</v>
      </c>
      <c r="BF13" s="119">
        <f t="shared" si="6"/>
        <v>0</v>
      </c>
      <c r="BG13" s="119">
        <f t="shared" si="7"/>
        <v>0</v>
      </c>
    </row>
    <row r="14" spans="1:59">
      <c r="A14" s="144">
        <v>6</v>
      </c>
      <c r="B14" s="145" t="s">
        <v>82</v>
      </c>
      <c r="C14" s="146" t="s">
        <v>83</v>
      </c>
      <c r="D14" s="147" t="s">
        <v>73</v>
      </c>
      <c r="E14" s="148">
        <v>0.6</v>
      </c>
      <c r="F14" s="195">
        <v>0</v>
      </c>
      <c r="G14" s="149">
        <f t="shared" si="0"/>
        <v>0</v>
      </c>
      <c r="H14" s="150">
        <v>0</v>
      </c>
      <c r="I14" s="150">
        <f t="shared" si="1"/>
        <v>0</v>
      </c>
      <c r="J14" s="150">
        <v>0</v>
      </c>
      <c r="K14" s="150">
        <f t="shared" si="2"/>
        <v>0</v>
      </c>
      <c r="Q14" s="143">
        <v>2</v>
      </c>
      <c r="AA14" s="119">
        <v>12</v>
      </c>
      <c r="AB14" s="119">
        <v>0</v>
      </c>
      <c r="AC14" s="119">
        <v>6</v>
      </c>
      <c r="BB14" s="119">
        <v>1</v>
      </c>
      <c r="BC14" s="119">
        <f t="shared" si="3"/>
        <v>0</v>
      </c>
      <c r="BD14" s="119">
        <f t="shared" si="4"/>
        <v>0</v>
      </c>
      <c r="BE14" s="119">
        <f t="shared" si="5"/>
        <v>0</v>
      </c>
      <c r="BF14" s="119">
        <f t="shared" si="6"/>
        <v>0</v>
      </c>
      <c r="BG14" s="119">
        <f t="shared" si="7"/>
        <v>0</v>
      </c>
    </row>
    <row r="15" spans="1:59">
      <c r="A15" s="144">
        <v>7</v>
      </c>
      <c r="B15" s="145" t="s">
        <v>84</v>
      </c>
      <c r="C15" s="146" t="s">
        <v>85</v>
      </c>
      <c r="D15" s="147" t="s">
        <v>73</v>
      </c>
      <c r="E15" s="148">
        <v>48</v>
      </c>
      <c r="F15" s="195">
        <v>0</v>
      </c>
      <c r="G15" s="149">
        <f t="shared" si="0"/>
        <v>0</v>
      </c>
      <c r="H15" s="150">
        <v>0</v>
      </c>
      <c r="I15" s="150">
        <f t="shared" si="1"/>
        <v>0</v>
      </c>
      <c r="J15" s="150">
        <v>0</v>
      </c>
      <c r="K15" s="150">
        <f t="shared" si="2"/>
        <v>0</v>
      </c>
      <c r="Q15" s="143">
        <v>2</v>
      </c>
      <c r="AA15" s="119">
        <v>12</v>
      </c>
      <c r="AB15" s="119">
        <v>0</v>
      </c>
      <c r="AC15" s="119">
        <v>7</v>
      </c>
      <c r="BB15" s="119">
        <v>1</v>
      </c>
      <c r="BC15" s="119">
        <f t="shared" si="3"/>
        <v>0</v>
      </c>
      <c r="BD15" s="119">
        <f t="shared" si="4"/>
        <v>0</v>
      </c>
      <c r="BE15" s="119">
        <f t="shared" si="5"/>
        <v>0</v>
      </c>
      <c r="BF15" s="119">
        <f t="shared" si="6"/>
        <v>0</v>
      </c>
      <c r="BG15" s="119">
        <f t="shared" si="7"/>
        <v>0</v>
      </c>
    </row>
    <row r="16" spans="1:59">
      <c r="A16" s="144">
        <v>8</v>
      </c>
      <c r="B16" s="145" t="s">
        <v>86</v>
      </c>
      <c r="C16" s="146" t="s">
        <v>87</v>
      </c>
      <c r="D16" s="147" t="s">
        <v>73</v>
      </c>
      <c r="E16" s="148">
        <v>20.399999999999999</v>
      </c>
      <c r="F16" s="195">
        <v>0</v>
      </c>
      <c r="G16" s="149">
        <f t="shared" si="0"/>
        <v>0</v>
      </c>
      <c r="H16" s="150">
        <v>0</v>
      </c>
      <c r="I16" s="150">
        <f t="shared" si="1"/>
        <v>0</v>
      </c>
      <c r="J16" s="150">
        <v>0</v>
      </c>
      <c r="K16" s="150">
        <f t="shared" si="2"/>
        <v>0</v>
      </c>
      <c r="Q16" s="143">
        <v>2</v>
      </c>
      <c r="AA16" s="119">
        <v>12</v>
      </c>
      <c r="AB16" s="119">
        <v>0</v>
      </c>
      <c r="AC16" s="119">
        <v>8</v>
      </c>
      <c r="BB16" s="119">
        <v>1</v>
      </c>
      <c r="BC16" s="119">
        <f t="shared" si="3"/>
        <v>0</v>
      </c>
      <c r="BD16" s="119">
        <f t="shared" si="4"/>
        <v>0</v>
      </c>
      <c r="BE16" s="119">
        <f t="shared" si="5"/>
        <v>0</v>
      </c>
      <c r="BF16" s="119">
        <f t="shared" si="6"/>
        <v>0</v>
      </c>
      <c r="BG16" s="119">
        <f t="shared" si="7"/>
        <v>0</v>
      </c>
    </row>
    <row r="17" spans="1:59">
      <c r="A17" s="144">
        <v>9</v>
      </c>
      <c r="B17" s="145" t="s">
        <v>88</v>
      </c>
      <c r="C17" s="146" t="s">
        <v>89</v>
      </c>
      <c r="D17" s="147" t="s">
        <v>73</v>
      </c>
      <c r="E17" s="148">
        <v>42.8</v>
      </c>
      <c r="F17" s="195">
        <v>0</v>
      </c>
      <c r="G17" s="149">
        <f t="shared" si="0"/>
        <v>0</v>
      </c>
      <c r="H17" s="150">
        <v>0</v>
      </c>
      <c r="I17" s="150">
        <f t="shared" si="1"/>
        <v>0</v>
      </c>
      <c r="J17" s="150">
        <v>0</v>
      </c>
      <c r="K17" s="150">
        <f t="shared" si="2"/>
        <v>0</v>
      </c>
      <c r="Q17" s="143">
        <v>2</v>
      </c>
      <c r="AA17" s="119">
        <v>12</v>
      </c>
      <c r="AB17" s="119">
        <v>0</v>
      </c>
      <c r="AC17" s="119">
        <v>9</v>
      </c>
      <c r="BB17" s="119">
        <v>1</v>
      </c>
      <c r="BC17" s="119">
        <f t="shared" si="3"/>
        <v>0</v>
      </c>
      <c r="BD17" s="119">
        <f t="shared" si="4"/>
        <v>0</v>
      </c>
      <c r="BE17" s="119">
        <f t="shared" si="5"/>
        <v>0</v>
      </c>
      <c r="BF17" s="119">
        <f t="shared" si="6"/>
        <v>0</v>
      </c>
      <c r="BG17" s="119">
        <f t="shared" si="7"/>
        <v>0</v>
      </c>
    </row>
    <row r="18" spans="1:59">
      <c r="A18" s="144">
        <v>10</v>
      </c>
      <c r="B18" s="145" t="s">
        <v>90</v>
      </c>
      <c r="C18" s="146" t="s">
        <v>91</v>
      </c>
      <c r="D18" s="147" t="s">
        <v>73</v>
      </c>
      <c r="E18" s="148">
        <v>30</v>
      </c>
      <c r="F18" s="195">
        <v>0</v>
      </c>
      <c r="G18" s="149">
        <f t="shared" si="0"/>
        <v>0</v>
      </c>
      <c r="H18" s="150">
        <v>0</v>
      </c>
      <c r="I18" s="150">
        <f t="shared" si="1"/>
        <v>0</v>
      </c>
      <c r="J18" s="150">
        <v>0</v>
      </c>
      <c r="K18" s="150">
        <f t="shared" si="2"/>
        <v>0</v>
      </c>
      <c r="Q18" s="143">
        <v>2</v>
      </c>
      <c r="AA18" s="119">
        <v>12</v>
      </c>
      <c r="AB18" s="119">
        <v>0</v>
      </c>
      <c r="AC18" s="119">
        <v>10</v>
      </c>
      <c r="BB18" s="119">
        <v>1</v>
      </c>
      <c r="BC18" s="119">
        <f t="shared" si="3"/>
        <v>0</v>
      </c>
      <c r="BD18" s="119">
        <f t="shared" si="4"/>
        <v>0</v>
      </c>
      <c r="BE18" s="119">
        <f t="shared" si="5"/>
        <v>0</v>
      </c>
      <c r="BF18" s="119">
        <f t="shared" si="6"/>
        <v>0</v>
      </c>
      <c r="BG18" s="119">
        <f t="shared" si="7"/>
        <v>0</v>
      </c>
    </row>
    <row r="19" spans="1:59">
      <c r="A19" s="144">
        <v>11</v>
      </c>
      <c r="B19" s="145" t="s">
        <v>92</v>
      </c>
      <c r="C19" s="146" t="s">
        <v>93</v>
      </c>
      <c r="D19" s="147" t="s">
        <v>73</v>
      </c>
      <c r="E19" s="148">
        <v>150</v>
      </c>
      <c r="F19" s="195">
        <v>0</v>
      </c>
      <c r="G19" s="149">
        <f t="shared" si="0"/>
        <v>0</v>
      </c>
      <c r="H19" s="150">
        <v>0</v>
      </c>
      <c r="I19" s="150">
        <f t="shared" si="1"/>
        <v>0</v>
      </c>
      <c r="J19" s="150">
        <v>0</v>
      </c>
      <c r="K19" s="150">
        <f t="shared" si="2"/>
        <v>0</v>
      </c>
      <c r="Q19" s="143">
        <v>2</v>
      </c>
      <c r="AA19" s="119">
        <v>12</v>
      </c>
      <c r="AB19" s="119">
        <v>0</v>
      </c>
      <c r="AC19" s="119">
        <v>11</v>
      </c>
      <c r="BB19" s="119">
        <v>1</v>
      </c>
      <c r="BC19" s="119">
        <f t="shared" si="3"/>
        <v>0</v>
      </c>
      <c r="BD19" s="119">
        <f t="shared" si="4"/>
        <v>0</v>
      </c>
      <c r="BE19" s="119">
        <f t="shared" si="5"/>
        <v>0</v>
      </c>
      <c r="BF19" s="119">
        <f t="shared" si="6"/>
        <v>0</v>
      </c>
      <c r="BG19" s="119">
        <f t="shared" si="7"/>
        <v>0</v>
      </c>
    </row>
    <row r="20" spans="1:59" ht="25.5">
      <c r="A20" s="144">
        <v>12</v>
      </c>
      <c r="B20" s="145" t="s">
        <v>94</v>
      </c>
      <c r="C20" s="146" t="s">
        <v>95</v>
      </c>
      <c r="D20" s="147" t="s">
        <v>73</v>
      </c>
      <c r="E20" s="148">
        <v>0.2</v>
      </c>
      <c r="F20" s="195">
        <v>0</v>
      </c>
      <c r="G20" s="149">
        <f t="shared" si="0"/>
        <v>0</v>
      </c>
      <c r="H20" s="150">
        <v>1.7</v>
      </c>
      <c r="I20" s="150">
        <f t="shared" si="1"/>
        <v>0.34</v>
      </c>
      <c r="J20" s="150">
        <v>0</v>
      </c>
      <c r="K20" s="150">
        <f t="shared" si="2"/>
        <v>0</v>
      </c>
      <c r="Q20" s="143">
        <v>2</v>
      </c>
      <c r="AA20" s="119">
        <v>12</v>
      </c>
      <c r="AB20" s="119">
        <v>0</v>
      </c>
      <c r="AC20" s="119">
        <v>12</v>
      </c>
      <c r="BB20" s="119">
        <v>1</v>
      </c>
      <c r="BC20" s="119">
        <f t="shared" si="3"/>
        <v>0</v>
      </c>
      <c r="BD20" s="119">
        <f t="shared" si="4"/>
        <v>0</v>
      </c>
      <c r="BE20" s="119">
        <f t="shared" si="5"/>
        <v>0</v>
      </c>
      <c r="BF20" s="119">
        <f t="shared" si="6"/>
        <v>0</v>
      </c>
      <c r="BG20" s="119">
        <f t="shared" si="7"/>
        <v>0</v>
      </c>
    </row>
    <row r="21" spans="1:59">
      <c r="A21" s="144">
        <v>13</v>
      </c>
      <c r="B21" s="145" t="s">
        <v>96</v>
      </c>
      <c r="C21" s="146" t="s">
        <v>97</v>
      </c>
      <c r="D21" s="147" t="s">
        <v>73</v>
      </c>
      <c r="E21" s="148">
        <v>0.2</v>
      </c>
      <c r="F21" s="195">
        <v>0</v>
      </c>
      <c r="G21" s="149">
        <f t="shared" si="0"/>
        <v>0</v>
      </c>
      <c r="H21" s="150">
        <v>0</v>
      </c>
      <c r="I21" s="150">
        <f t="shared" si="1"/>
        <v>0</v>
      </c>
      <c r="J21" s="150">
        <v>0</v>
      </c>
      <c r="K21" s="150">
        <f t="shared" si="2"/>
        <v>0</v>
      </c>
      <c r="Q21" s="143">
        <v>2</v>
      </c>
      <c r="AA21" s="119">
        <v>12</v>
      </c>
      <c r="AB21" s="119">
        <v>0</v>
      </c>
      <c r="AC21" s="119">
        <v>13</v>
      </c>
      <c r="BB21" s="119">
        <v>1</v>
      </c>
      <c r="BC21" s="119">
        <f t="shared" si="3"/>
        <v>0</v>
      </c>
      <c r="BD21" s="119">
        <f t="shared" si="4"/>
        <v>0</v>
      </c>
      <c r="BE21" s="119">
        <f t="shared" si="5"/>
        <v>0</v>
      </c>
      <c r="BF21" s="119">
        <f t="shared" si="6"/>
        <v>0</v>
      </c>
      <c r="BG21" s="119">
        <f t="shared" si="7"/>
        <v>0</v>
      </c>
    </row>
    <row r="22" spans="1:59">
      <c r="A22" s="144">
        <v>14</v>
      </c>
      <c r="B22" s="145" t="s">
        <v>98</v>
      </c>
      <c r="C22" s="146" t="s">
        <v>99</v>
      </c>
      <c r="D22" s="147" t="s">
        <v>100</v>
      </c>
      <c r="E22" s="148">
        <v>14</v>
      </c>
      <c r="F22" s="195">
        <v>0</v>
      </c>
      <c r="G22" s="149">
        <f t="shared" si="0"/>
        <v>0</v>
      </c>
      <c r="H22" s="150">
        <v>0</v>
      </c>
      <c r="I22" s="150">
        <f t="shared" si="1"/>
        <v>0</v>
      </c>
      <c r="J22" s="150">
        <v>0</v>
      </c>
      <c r="K22" s="150">
        <f t="shared" si="2"/>
        <v>0</v>
      </c>
      <c r="Q22" s="143">
        <v>2</v>
      </c>
      <c r="AA22" s="119">
        <v>12</v>
      </c>
      <c r="AB22" s="119">
        <v>0</v>
      </c>
      <c r="AC22" s="119">
        <v>14</v>
      </c>
      <c r="BB22" s="119">
        <v>1</v>
      </c>
      <c r="BC22" s="119">
        <f t="shared" si="3"/>
        <v>0</v>
      </c>
      <c r="BD22" s="119">
        <f t="shared" si="4"/>
        <v>0</v>
      </c>
      <c r="BE22" s="119">
        <f t="shared" si="5"/>
        <v>0</v>
      </c>
      <c r="BF22" s="119">
        <f t="shared" si="6"/>
        <v>0</v>
      </c>
      <c r="BG22" s="119">
        <f t="shared" si="7"/>
        <v>0</v>
      </c>
    </row>
    <row r="23" spans="1:59" ht="25.5">
      <c r="A23" s="144">
        <v>15</v>
      </c>
      <c r="B23" s="145" t="s">
        <v>101</v>
      </c>
      <c r="C23" s="146" t="s">
        <v>102</v>
      </c>
      <c r="D23" s="147" t="s">
        <v>100</v>
      </c>
      <c r="E23" s="148">
        <v>14</v>
      </c>
      <c r="F23" s="195">
        <v>0</v>
      </c>
      <c r="G23" s="149">
        <f t="shared" si="0"/>
        <v>0</v>
      </c>
      <c r="H23" s="150">
        <v>3.0000000000000001E-5</v>
      </c>
      <c r="I23" s="150">
        <f t="shared" si="1"/>
        <v>4.2000000000000002E-4</v>
      </c>
      <c r="J23" s="150">
        <v>0</v>
      </c>
      <c r="K23" s="150">
        <f t="shared" si="2"/>
        <v>0</v>
      </c>
      <c r="Q23" s="143">
        <v>2</v>
      </c>
      <c r="AA23" s="119">
        <v>12</v>
      </c>
      <c r="AB23" s="119">
        <v>0</v>
      </c>
      <c r="AC23" s="119">
        <v>15</v>
      </c>
      <c r="BB23" s="119">
        <v>1</v>
      </c>
      <c r="BC23" s="119">
        <f t="shared" si="3"/>
        <v>0</v>
      </c>
      <c r="BD23" s="119">
        <f t="shared" si="4"/>
        <v>0</v>
      </c>
      <c r="BE23" s="119">
        <f t="shared" si="5"/>
        <v>0</v>
      </c>
      <c r="BF23" s="119">
        <f t="shared" si="6"/>
        <v>0</v>
      </c>
      <c r="BG23" s="119">
        <f t="shared" si="7"/>
        <v>0</v>
      </c>
    </row>
    <row r="24" spans="1:59">
      <c r="A24" s="144">
        <v>16</v>
      </c>
      <c r="B24" s="145" t="s">
        <v>103</v>
      </c>
      <c r="C24" s="146" t="s">
        <v>104</v>
      </c>
      <c r="D24" s="147" t="s">
        <v>73</v>
      </c>
      <c r="E24" s="148">
        <v>22.4</v>
      </c>
      <c r="F24" s="195">
        <v>0</v>
      </c>
      <c r="G24" s="149">
        <f t="shared" si="0"/>
        <v>0</v>
      </c>
      <c r="H24" s="150">
        <v>0</v>
      </c>
      <c r="I24" s="150">
        <f t="shared" si="1"/>
        <v>0</v>
      </c>
      <c r="J24" s="150">
        <v>0</v>
      </c>
      <c r="K24" s="150">
        <f t="shared" si="2"/>
        <v>0</v>
      </c>
      <c r="Q24" s="143">
        <v>2</v>
      </c>
      <c r="AA24" s="119">
        <v>12</v>
      </c>
      <c r="AB24" s="119">
        <v>0</v>
      </c>
      <c r="AC24" s="119">
        <v>16</v>
      </c>
      <c r="BB24" s="119">
        <v>1</v>
      </c>
      <c r="BC24" s="119">
        <f t="shared" si="3"/>
        <v>0</v>
      </c>
      <c r="BD24" s="119">
        <f t="shared" si="4"/>
        <v>0</v>
      </c>
      <c r="BE24" s="119">
        <f t="shared" si="5"/>
        <v>0</v>
      </c>
      <c r="BF24" s="119">
        <f t="shared" si="6"/>
        <v>0</v>
      </c>
      <c r="BG24" s="119">
        <f t="shared" si="7"/>
        <v>0</v>
      </c>
    </row>
    <row r="25" spans="1:59">
      <c r="A25" s="144">
        <v>17</v>
      </c>
      <c r="B25" s="145" t="s">
        <v>105</v>
      </c>
      <c r="C25" s="146" t="s">
        <v>106</v>
      </c>
      <c r="D25" s="147" t="s">
        <v>73</v>
      </c>
      <c r="E25" s="148">
        <v>7</v>
      </c>
      <c r="F25" s="195">
        <v>0</v>
      </c>
      <c r="G25" s="149">
        <f t="shared" si="0"/>
        <v>0</v>
      </c>
      <c r="H25" s="150">
        <v>0</v>
      </c>
      <c r="I25" s="150">
        <f t="shared" si="1"/>
        <v>0</v>
      </c>
      <c r="J25" s="150">
        <v>0</v>
      </c>
      <c r="K25" s="150">
        <f t="shared" si="2"/>
        <v>0</v>
      </c>
      <c r="Q25" s="143">
        <v>2</v>
      </c>
      <c r="AA25" s="119">
        <v>12</v>
      </c>
      <c r="AB25" s="119">
        <v>0</v>
      </c>
      <c r="AC25" s="119">
        <v>17</v>
      </c>
      <c r="BB25" s="119">
        <v>1</v>
      </c>
      <c r="BC25" s="119">
        <f t="shared" si="3"/>
        <v>0</v>
      </c>
      <c r="BD25" s="119">
        <f t="shared" si="4"/>
        <v>0</v>
      </c>
      <c r="BE25" s="119">
        <f t="shared" si="5"/>
        <v>0</v>
      </c>
      <c r="BF25" s="119">
        <f t="shared" si="6"/>
        <v>0</v>
      </c>
      <c r="BG25" s="119">
        <f t="shared" si="7"/>
        <v>0</v>
      </c>
    </row>
    <row r="26" spans="1:59">
      <c r="A26" s="144">
        <v>18</v>
      </c>
      <c r="B26" s="145" t="s">
        <v>107</v>
      </c>
      <c r="C26" s="146" t="s">
        <v>108</v>
      </c>
      <c r="D26" s="147" t="s">
        <v>73</v>
      </c>
      <c r="E26" s="148">
        <v>23</v>
      </c>
      <c r="F26" s="195">
        <v>0</v>
      </c>
      <c r="G26" s="149">
        <f t="shared" si="0"/>
        <v>0</v>
      </c>
      <c r="H26" s="150">
        <v>0</v>
      </c>
      <c r="I26" s="150">
        <f t="shared" si="1"/>
        <v>0</v>
      </c>
      <c r="J26" s="150">
        <v>0</v>
      </c>
      <c r="K26" s="150">
        <f t="shared" si="2"/>
        <v>0</v>
      </c>
      <c r="Q26" s="143">
        <v>2</v>
      </c>
      <c r="AA26" s="119">
        <v>12</v>
      </c>
      <c r="AB26" s="119">
        <v>0</v>
      </c>
      <c r="AC26" s="119">
        <v>18</v>
      </c>
      <c r="BB26" s="119">
        <v>1</v>
      </c>
      <c r="BC26" s="119">
        <f t="shared" si="3"/>
        <v>0</v>
      </c>
      <c r="BD26" s="119">
        <f t="shared" si="4"/>
        <v>0</v>
      </c>
      <c r="BE26" s="119">
        <f t="shared" si="5"/>
        <v>0</v>
      </c>
      <c r="BF26" s="119">
        <f t="shared" si="6"/>
        <v>0</v>
      </c>
      <c r="BG26" s="119">
        <f t="shared" si="7"/>
        <v>0</v>
      </c>
    </row>
    <row r="27" spans="1:59">
      <c r="A27" s="151"/>
      <c r="B27" s="152" t="s">
        <v>69</v>
      </c>
      <c r="C27" s="153" t="str">
        <f>CONCATENATE(B8," ",C8)</f>
        <v>1 Zemní práce</v>
      </c>
      <c r="D27" s="151"/>
      <c r="E27" s="154"/>
      <c r="F27" s="197"/>
      <c r="G27" s="155">
        <f>SUM(G8:G26)</f>
        <v>0</v>
      </c>
      <c r="H27" s="156"/>
      <c r="I27" s="157">
        <f>SUM(I8:I26)</f>
        <v>0.34042</v>
      </c>
      <c r="J27" s="156"/>
      <c r="K27" s="157">
        <f>SUM(K8:K26)</f>
        <v>0</v>
      </c>
      <c r="Q27" s="143">
        <v>4</v>
      </c>
      <c r="BC27" s="158">
        <f>SUM(BC8:BC26)</f>
        <v>0</v>
      </c>
      <c r="BD27" s="158">
        <f>SUM(BD8:BD26)</f>
        <v>0</v>
      </c>
      <c r="BE27" s="158">
        <f>SUM(BE8:BE26)</f>
        <v>0</v>
      </c>
      <c r="BF27" s="158">
        <f>SUM(BF8:BF26)</f>
        <v>0</v>
      </c>
      <c r="BG27" s="158">
        <f>SUM(BG8:BG26)</f>
        <v>0</v>
      </c>
    </row>
    <row r="28" spans="1:59">
      <c r="A28" s="136" t="s">
        <v>66</v>
      </c>
      <c r="B28" s="137" t="s">
        <v>109</v>
      </c>
      <c r="C28" s="138" t="s">
        <v>110</v>
      </c>
      <c r="D28" s="139"/>
      <c r="E28" s="140"/>
      <c r="F28" s="196"/>
      <c r="G28" s="141"/>
      <c r="H28" s="142"/>
      <c r="I28" s="142"/>
      <c r="J28" s="142"/>
      <c r="K28" s="142"/>
      <c r="Q28" s="143">
        <v>1</v>
      </c>
    </row>
    <row r="29" spans="1:59" ht="25.5">
      <c r="A29" s="144">
        <v>19</v>
      </c>
      <c r="B29" s="145" t="s">
        <v>111</v>
      </c>
      <c r="C29" s="146" t="s">
        <v>112</v>
      </c>
      <c r="D29" s="147" t="s">
        <v>113</v>
      </c>
      <c r="E29" s="148">
        <v>0.155</v>
      </c>
      <c r="F29" s="195">
        <v>0</v>
      </c>
      <c r="G29" s="149">
        <f t="shared" ref="G29:G38" si="8">E29*F29</f>
        <v>0</v>
      </c>
      <c r="H29" s="150">
        <v>1.0570200000000001</v>
      </c>
      <c r="I29" s="150">
        <f t="shared" ref="I29:I38" si="9">E29*H29</f>
        <v>0.16383810000000001</v>
      </c>
      <c r="J29" s="150">
        <v>0</v>
      </c>
      <c r="K29" s="150">
        <f t="shared" ref="K29:K38" si="10">E29*J29</f>
        <v>0</v>
      </c>
      <c r="Q29" s="143">
        <v>2</v>
      </c>
      <c r="AA29" s="119">
        <v>12</v>
      </c>
      <c r="AB29" s="119">
        <v>0</v>
      </c>
      <c r="AC29" s="119">
        <v>19</v>
      </c>
      <c r="BB29" s="119">
        <v>1</v>
      </c>
      <c r="BC29" s="119">
        <f t="shared" ref="BC29:BC38" si="11">IF(BB29=1,G29,0)</f>
        <v>0</v>
      </c>
      <c r="BD29" s="119">
        <f t="shared" ref="BD29:BD38" si="12">IF(BB29=2,G29,0)</f>
        <v>0</v>
      </c>
      <c r="BE29" s="119">
        <f t="shared" ref="BE29:BE38" si="13">IF(BB29=3,G29,0)</f>
        <v>0</v>
      </c>
      <c r="BF29" s="119">
        <f t="shared" ref="BF29:BF38" si="14">IF(BB29=4,G29,0)</f>
        <v>0</v>
      </c>
      <c r="BG29" s="119">
        <f t="shared" ref="BG29:BG38" si="15">IF(BB29=5,G29,0)</f>
        <v>0</v>
      </c>
    </row>
    <row r="30" spans="1:59">
      <c r="A30" s="144">
        <v>20</v>
      </c>
      <c r="B30" s="145" t="s">
        <v>114</v>
      </c>
      <c r="C30" s="146" t="s">
        <v>115</v>
      </c>
      <c r="D30" s="147" t="s">
        <v>73</v>
      </c>
      <c r="E30" s="148">
        <v>7.5</v>
      </c>
      <c r="F30" s="195">
        <v>0</v>
      </c>
      <c r="G30" s="149">
        <f t="shared" si="8"/>
        <v>0</v>
      </c>
      <c r="H30" s="150">
        <v>2.45329</v>
      </c>
      <c r="I30" s="150">
        <f t="shared" si="9"/>
        <v>18.399674999999998</v>
      </c>
      <c r="J30" s="150">
        <v>0</v>
      </c>
      <c r="K30" s="150">
        <f t="shared" si="10"/>
        <v>0</v>
      </c>
      <c r="Q30" s="143">
        <v>2</v>
      </c>
      <c r="AA30" s="119">
        <v>12</v>
      </c>
      <c r="AB30" s="119">
        <v>0</v>
      </c>
      <c r="AC30" s="119">
        <v>20</v>
      </c>
      <c r="BB30" s="119">
        <v>1</v>
      </c>
      <c r="BC30" s="119">
        <f t="shared" si="11"/>
        <v>0</v>
      </c>
      <c r="BD30" s="119">
        <f t="shared" si="12"/>
        <v>0</v>
      </c>
      <c r="BE30" s="119">
        <f t="shared" si="13"/>
        <v>0</v>
      </c>
      <c r="BF30" s="119">
        <f t="shared" si="14"/>
        <v>0</v>
      </c>
      <c r="BG30" s="119">
        <f t="shared" si="15"/>
        <v>0</v>
      </c>
    </row>
    <row r="31" spans="1:59">
      <c r="A31" s="144">
        <v>21</v>
      </c>
      <c r="B31" s="145" t="s">
        <v>116</v>
      </c>
      <c r="C31" s="146" t="s">
        <v>117</v>
      </c>
      <c r="D31" s="147" t="s">
        <v>100</v>
      </c>
      <c r="E31" s="148">
        <v>14.5</v>
      </c>
      <c r="F31" s="195">
        <v>0</v>
      </c>
      <c r="G31" s="149">
        <f t="shared" si="8"/>
        <v>0</v>
      </c>
      <c r="H31" s="150">
        <v>3.925E-2</v>
      </c>
      <c r="I31" s="150">
        <f t="shared" si="9"/>
        <v>0.56912499999999999</v>
      </c>
      <c r="J31" s="150">
        <v>0</v>
      </c>
      <c r="K31" s="150">
        <f t="shared" si="10"/>
        <v>0</v>
      </c>
      <c r="Q31" s="143">
        <v>2</v>
      </c>
      <c r="AA31" s="119">
        <v>12</v>
      </c>
      <c r="AB31" s="119">
        <v>0</v>
      </c>
      <c r="AC31" s="119">
        <v>21</v>
      </c>
      <c r="BB31" s="119">
        <v>1</v>
      </c>
      <c r="BC31" s="119">
        <f t="shared" si="11"/>
        <v>0</v>
      </c>
      <c r="BD31" s="119">
        <f t="shared" si="12"/>
        <v>0</v>
      </c>
      <c r="BE31" s="119">
        <f t="shared" si="13"/>
        <v>0</v>
      </c>
      <c r="BF31" s="119">
        <f t="shared" si="14"/>
        <v>0</v>
      </c>
      <c r="BG31" s="119">
        <f t="shared" si="15"/>
        <v>0</v>
      </c>
    </row>
    <row r="32" spans="1:59">
      <c r="A32" s="144">
        <v>22</v>
      </c>
      <c r="B32" s="145" t="s">
        <v>118</v>
      </c>
      <c r="C32" s="146" t="s">
        <v>119</v>
      </c>
      <c r="D32" s="147" t="s">
        <v>100</v>
      </c>
      <c r="E32" s="148">
        <v>14.5</v>
      </c>
      <c r="F32" s="195">
        <v>0</v>
      </c>
      <c r="G32" s="149">
        <f t="shared" si="8"/>
        <v>0</v>
      </c>
      <c r="H32" s="150">
        <v>0</v>
      </c>
      <c r="I32" s="150">
        <f t="shared" si="9"/>
        <v>0</v>
      </c>
      <c r="J32" s="150">
        <v>0</v>
      </c>
      <c r="K32" s="150">
        <f t="shared" si="10"/>
        <v>0</v>
      </c>
      <c r="Q32" s="143">
        <v>2</v>
      </c>
      <c r="AA32" s="119">
        <v>12</v>
      </c>
      <c r="AB32" s="119">
        <v>0</v>
      </c>
      <c r="AC32" s="119">
        <v>22</v>
      </c>
      <c r="BB32" s="119">
        <v>1</v>
      </c>
      <c r="BC32" s="119">
        <f t="shared" si="11"/>
        <v>0</v>
      </c>
      <c r="BD32" s="119">
        <f t="shared" si="12"/>
        <v>0</v>
      </c>
      <c r="BE32" s="119">
        <f t="shared" si="13"/>
        <v>0</v>
      </c>
      <c r="BF32" s="119">
        <f t="shared" si="14"/>
        <v>0</v>
      </c>
      <c r="BG32" s="119">
        <f t="shared" si="15"/>
        <v>0</v>
      </c>
    </row>
    <row r="33" spans="1:59">
      <c r="A33" s="144">
        <v>23</v>
      </c>
      <c r="B33" s="145" t="s">
        <v>120</v>
      </c>
      <c r="C33" s="146" t="s">
        <v>121</v>
      </c>
      <c r="D33" s="147" t="s">
        <v>100</v>
      </c>
      <c r="E33" s="148">
        <v>64</v>
      </c>
      <c r="F33" s="195">
        <v>0</v>
      </c>
      <c r="G33" s="149">
        <f t="shared" si="8"/>
        <v>0</v>
      </c>
      <c r="H33" s="150">
        <v>1.465E-2</v>
      </c>
      <c r="I33" s="150">
        <f t="shared" si="9"/>
        <v>0.93759999999999999</v>
      </c>
      <c r="J33" s="150">
        <v>0</v>
      </c>
      <c r="K33" s="150">
        <f t="shared" si="10"/>
        <v>0</v>
      </c>
      <c r="Q33" s="143">
        <v>2</v>
      </c>
      <c r="AA33" s="119">
        <v>12</v>
      </c>
      <c r="AB33" s="119">
        <v>0</v>
      </c>
      <c r="AC33" s="119">
        <v>23</v>
      </c>
      <c r="BB33" s="119">
        <v>1</v>
      </c>
      <c r="BC33" s="119">
        <f t="shared" si="11"/>
        <v>0</v>
      </c>
      <c r="BD33" s="119">
        <f t="shared" si="12"/>
        <v>0</v>
      </c>
      <c r="BE33" s="119">
        <f t="shared" si="13"/>
        <v>0</v>
      </c>
      <c r="BF33" s="119">
        <f t="shared" si="14"/>
        <v>0</v>
      </c>
      <c r="BG33" s="119">
        <f t="shared" si="15"/>
        <v>0</v>
      </c>
    </row>
    <row r="34" spans="1:59">
      <c r="A34" s="144">
        <v>24</v>
      </c>
      <c r="B34" s="145" t="s">
        <v>122</v>
      </c>
      <c r="C34" s="146" t="s">
        <v>123</v>
      </c>
      <c r="D34" s="147" t="s">
        <v>100</v>
      </c>
      <c r="E34" s="148">
        <v>68</v>
      </c>
      <c r="F34" s="195">
        <v>0</v>
      </c>
      <c r="G34" s="149">
        <f t="shared" si="8"/>
        <v>0</v>
      </c>
      <c r="H34" s="150">
        <v>8.0000000000000004E-4</v>
      </c>
      <c r="I34" s="150">
        <f t="shared" si="9"/>
        <v>5.4400000000000004E-2</v>
      </c>
      <c r="J34" s="150">
        <v>0</v>
      </c>
      <c r="K34" s="150">
        <f t="shared" si="10"/>
        <v>0</v>
      </c>
      <c r="Q34" s="143">
        <v>2</v>
      </c>
      <c r="AA34" s="119">
        <v>12</v>
      </c>
      <c r="AB34" s="119">
        <v>1</v>
      </c>
      <c r="AC34" s="119">
        <v>24</v>
      </c>
      <c r="BB34" s="119">
        <v>1</v>
      </c>
      <c r="BC34" s="119">
        <f t="shared" si="11"/>
        <v>0</v>
      </c>
      <c r="BD34" s="119">
        <f t="shared" si="12"/>
        <v>0</v>
      </c>
      <c r="BE34" s="119">
        <f t="shared" si="13"/>
        <v>0</v>
      </c>
      <c r="BF34" s="119">
        <f t="shared" si="14"/>
        <v>0</v>
      </c>
      <c r="BG34" s="119">
        <f t="shared" si="15"/>
        <v>0</v>
      </c>
    </row>
    <row r="35" spans="1:59">
      <c r="A35" s="144">
        <v>25</v>
      </c>
      <c r="B35" s="145" t="s">
        <v>124</v>
      </c>
      <c r="C35" s="146" t="s">
        <v>125</v>
      </c>
      <c r="D35" s="147" t="s">
        <v>73</v>
      </c>
      <c r="E35" s="148">
        <v>7</v>
      </c>
      <c r="F35" s="195">
        <v>0</v>
      </c>
      <c r="G35" s="149">
        <f t="shared" si="8"/>
        <v>0</v>
      </c>
      <c r="H35" s="150">
        <v>1.63</v>
      </c>
      <c r="I35" s="150">
        <f t="shared" si="9"/>
        <v>11.41</v>
      </c>
      <c r="J35" s="150">
        <v>0</v>
      </c>
      <c r="K35" s="150">
        <f t="shared" si="10"/>
        <v>0</v>
      </c>
      <c r="Q35" s="143">
        <v>2</v>
      </c>
      <c r="AA35" s="119">
        <v>12</v>
      </c>
      <c r="AB35" s="119">
        <v>0</v>
      </c>
      <c r="AC35" s="119">
        <v>25</v>
      </c>
      <c r="BB35" s="119">
        <v>1</v>
      </c>
      <c r="BC35" s="119">
        <f t="shared" si="11"/>
        <v>0</v>
      </c>
      <c r="BD35" s="119">
        <f t="shared" si="12"/>
        <v>0</v>
      </c>
      <c r="BE35" s="119">
        <f t="shared" si="13"/>
        <v>0</v>
      </c>
      <c r="BF35" s="119">
        <f t="shared" si="14"/>
        <v>0</v>
      </c>
      <c r="BG35" s="119">
        <f t="shared" si="15"/>
        <v>0</v>
      </c>
    </row>
    <row r="36" spans="1:59">
      <c r="A36" s="144">
        <v>26</v>
      </c>
      <c r="B36" s="145" t="s">
        <v>126</v>
      </c>
      <c r="C36" s="146" t="s">
        <v>127</v>
      </c>
      <c r="D36" s="147" t="s">
        <v>128</v>
      </c>
      <c r="E36" s="148">
        <v>21</v>
      </c>
      <c r="F36" s="195">
        <v>0</v>
      </c>
      <c r="G36" s="149">
        <f t="shared" si="8"/>
        <v>0</v>
      </c>
      <c r="H36" s="150">
        <v>0</v>
      </c>
      <c r="I36" s="150">
        <f t="shared" si="9"/>
        <v>0</v>
      </c>
      <c r="J36" s="150">
        <v>0</v>
      </c>
      <c r="K36" s="150">
        <f t="shared" si="10"/>
        <v>0</v>
      </c>
      <c r="Q36" s="143">
        <v>2</v>
      </c>
      <c r="AA36" s="119">
        <v>12</v>
      </c>
      <c r="AB36" s="119">
        <v>0</v>
      </c>
      <c r="AC36" s="119">
        <v>26</v>
      </c>
      <c r="BB36" s="119">
        <v>1</v>
      </c>
      <c r="BC36" s="119">
        <f t="shared" si="11"/>
        <v>0</v>
      </c>
      <c r="BD36" s="119">
        <f t="shared" si="12"/>
        <v>0</v>
      </c>
      <c r="BE36" s="119">
        <f t="shared" si="13"/>
        <v>0</v>
      </c>
      <c r="BF36" s="119">
        <f t="shared" si="14"/>
        <v>0</v>
      </c>
      <c r="BG36" s="119">
        <f t="shared" si="15"/>
        <v>0</v>
      </c>
    </row>
    <row r="37" spans="1:59">
      <c r="A37" s="144">
        <v>27</v>
      </c>
      <c r="B37" s="145" t="s">
        <v>129</v>
      </c>
      <c r="C37" s="146" t="s">
        <v>130</v>
      </c>
      <c r="D37" s="147" t="s">
        <v>128</v>
      </c>
      <c r="E37" s="148">
        <v>22</v>
      </c>
      <c r="F37" s="195">
        <v>0</v>
      </c>
      <c r="G37" s="149">
        <f t="shared" si="8"/>
        <v>0</v>
      </c>
      <c r="H37" s="150">
        <v>4.8000000000000001E-4</v>
      </c>
      <c r="I37" s="150">
        <f t="shared" si="9"/>
        <v>1.056E-2</v>
      </c>
      <c r="J37" s="150">
        <v>0</v>
      </c>
      <c r="K37" s="150">
        <f t="shared" si="10"/>
        <v>0</v>
      </c>
      <c r="Q37" s="143">
        <v>2</v>
      </c>
      <c r="AA37" s="119">
        <v>12</v>
      </c>
      <c r="AB37" s="119">
        <v>1</v>
      </c>
      <c r="AC37" s="119">
        <v>27</v>
      </c>
      <c r="BB37" s="119">
        <v>1</v>
      </c>
      <c r="BC37" s="119">
        <f t="shared" si="11"/>
        <v>0</v>
      </c>
      <c r="BD37" s="119">
        <f t="shared" si="12"/>
        <v>0</v>
      </c>
      <c r="BE37" s="119">
        <f t="shared" si="13"/>
        <v>0</v>
      </c>
      <c r="BF37" s="119">
        <f t="shared" si="14"/>
        <v>0</v>
      </c>
      <c r="BG37" s="119">
        <f t="shared" si="15"/>
        <v>0</v>
      </c>
    </row>
    <row r="38" spans="1:59">
      <c r="A38" s="144">
        <v>28</v>
      </c>
      <c r="B38" s="145" t="s">
        <v>131</v>
      </c>
      <c r="C38" s="146" t="s">
        <v>132</v>
      </c>
      <c r="D38" s="147" t="s">
        <v>133</v>
      </c>
      <c r="E38" s="148">
        <v>2</v>
      </c>
      <c r="F38" s="195">
        <v>0</v>
      </c>
      <c r="G38" s="149">
        <f t="shared" si="8"/>
        <v>0</v>
      </c>
      <c r="H38" s="150">
        <v>0</v>
      </c>
      <c r="I38" s="150">
        <f t="shared" si="9"/>
        <v>0</v>
      </c>
      <c r="J38" s="150">
        <v>0</v>
      </c>
      <c r="K38" s="150">
        <f t="shared" si="10"/>
        <v>0</v>
      </c>
      <c r="Q38" s="143">
        <v>2</v>
      </c>
      <c r="AA38" s="119">
        <v>12</v>
      </c>
      <c r="AB38" s="119">
        <v>1</v>
      </c>
      <c r="AC38" s="119">
        <v>28</v>
      </c>
      <c r="BB38" s="119">
        <v>1</v>
      </c>
      <c r="BC38" s="119">
        <f t="shared" si="11"/>
        <v>0</v>
      </c>
      <c r="BD38" s="119">
        <f t="shared" si="12"/>
        <v>0</v>
      </c>
      <c r="BE38" s="119">
        <f t="shared" si="13"/>
        <v>0</v>
      </c>
      <c r="BF38" s="119">
        <f t="shared" si="14"/>
        <v>0</v>
      </c>
      <c r="BG38" s="119">
        <f t="shared" si="15"/>
        <v>0</v>
      </c>
    </row>
    <row r="39" spans="1:59">
      <c r="A39" s="151"/>
      <c r="B39" s="152" t="s">
        <v>69</v>
      </c>
      <c r="C39" s="153" t="str">
        <f>CONCATENATE(B28," ",C28)</f>
        <v>2 Základy,zvláštní zakládání</v>
      </c>
      <c r="D39" s="151"/>
      <c r="E39" s="154"/>
      <c r="F39" s="197"/>
      <c r="G39" s="155">
        <f>SUM(G28:G38)</f>
        <v>0</v>
      </c>
      <c r="H39" s="156"/>
      <c r="I39" s="157">
        <f>SUM(I28:I38)</f>
        <v>31.5451981</v>
      </c>
      <c r="J39" s="156"/>
      <c r="K39" s="157">
        <f>SUM(K28:K38)</f>
        <v>0</v>
      </c>
      <c r="Q39" s="143">
        <v>4</v>
      </c>
      <c r="BC39" s="158">
        <f>SUM(BC28:BC38)</f>
        <v>0</v>
      </c>
      <c r="BD39" s="158">
        <f>SUM(BD28:BD38)</f>
        <v>0</v>
      </c>
      <c r="BE39" s="158">
        <f>SUM(BE28:BE38)</f>
        <v>0</v>
      </c>
      <c r="BF39" s="158">
        <f>SUM(BF28:BF38)</f>
        <v>0</v>
      </c>
      <c r="BG39" s="158">
        <f>SUM(BG28:BG38)</f>
        <v>0</v>
      </c>
    </row>
    <row r="40" spans="1:59">
      <c r="A40" s="136" t="s">
        <v>66</v>
      </c>
      <c r="B40" s="137" t="s">
        <v>134</v>
      </c>
      <c r="C40" s="138" t="s">
        <v>135</v>
      </c>
      <c r="D40" s="139"/>
      <c r="E40" s="140"/>
      <c r="F40" s="196"/>
      <c r="G40" s="141"/>
      <c r="H40" s="142"/>
      <c r="I40" s="142"/>
      <c r="J40" s="142"/>
      <c r="K40" s="142"/>
      <c r="Q40" s="143">
        <v>1</v>
      </c>
    </row>
    <row r="41" spans="1:59" ht="25.5">
      <c r="A41" s="144">
        <v>29</v>
      </c>
      <c r="B41" s="145" t="s">
        <v>136</v>
      </c>
      <c r="C41" s="146" t="s">
        <v>137</v>
      </c>
      <c r="D41" s="147" t="s">
        <v>100</v>
      </c>
      <c r="E41" s="148">
        <v>36.700000000000003</v>
      </c>
      <c r="F41" s="195">
        <v>0</v>
      </c>
      <c r="G41" s="149">
        <f t="shared" ref="G41:G47" si="16">E41*F41</f>
        <v>0</v>
      </c>
      <c r="H41" s="150">
        <v>0.77122999999999997</v>
      </c>
      <c r="I41" s="150">
        <f t="shared" ref="I41:I47" si="17">E41*H41</f>
        <v>28.304141000000001</v>
      </c>
      <c r="J41" s="150">
        <v>0</v>
      </c>
      <c r="K41" s="150">
        <f t="shared" ref="K41:K47" si="18">E41*J41</f>
        <v>0</v>
      </c>
      <c r="Q41" s="143">
        <v>2</v>
      </c>
      <c r="AA41" s="119">
        <v>12</v>
      </c>
      <c r="AB41" s="119">
        <v>0</v>
      </c>
      <c r="AC41" s="119">
        <v>29</v>
      </c>
      <c r="BB41" s="119">
        <v>1</v>
      </c>
      <c r="BC41" s="119">
        <f t="shared" ref="BC41:BC47" si="19">IF(BB41=1,G41,0)</f>
        <v>0</v>
      </c>
      <c r="BD41" s="119">
        <f t="shared" ref="BD41:BD47" si="20">IF(BB41=2,G41,0)</f>
        <v>0</v>
      </c>
      <c r="BE41" s="119">
        <f t="shared" ref="BE41:BE47" si="21">IF(BB41=3,G41,0)</f>
        <v>0</v>
      </c>
      <c r="BF41" s="119">
        <f t="shared" ref="BF41:BF47" si="22">IF(BB41=4,G41,0)</f>
        <v>0</v>
      </c>
      <c r="BG41" s="119">
        <f t="shared" ref="BG41:BG47" si="23">IF(BB41=5,G41,0)</f>
        <v>0</v>
      </c>
    </row>
    <row r="42" spans="1:59">
      <c r="A42" s="144">
        <v>30</v>
      </c>
      <c r="B42" s="145" t="s">
        <v>138</v>
      </c>
      <c r="C42" s="146" t="s">
        <v>139</v>
      </c>
      <c r="D42" s="147" t="s">
        <v>113</v>
      </c>
      <c r="E42" s="148">
        <v>0.28899999999999998</v>
      </c>
      <c r="F42" s="195">
        <v>0</v>
      </c>
      <c r="G42" s="149">
        <f t="shared" si="16"/>
        <v>0</v>
      </c>
      <c r="H42" s="150">
        <v>1.0202899999999999</v>
      </c>
      <c r="I42" s="150">
        <f t="shared" si="17"/>
        <v>0.29486380999999995</v>
      </c>
      <c r="J42" s="150">
        <v>0</v>
      </c>
      <c r="K42" s="150">
        <f t="shared" si="18"/>
        <v>0</v>
      </c>
      <c r="Q42" s="143">
        <v>2</v>
      </c>
      <c r="AA42" s="119">
        <v>12</v>
      </c>
      <c r="AB42" s="119">
        <v>0</v>
      </c>
      <c r="AC42" s="119">
        <v>30</v>
      </c>
      <c r="BB42" s="119">
        <v>1</v>
      </c>
      <c r="BC42" s="119">
        <f t="shared" si="19"/>
        <v>0</v>
      </c>
      <c r="BD42" s="119">
        <f t="shared" si="20"/>
        <v>0</v>
      </c>
      <c r="BE42" s="119">
        <f t="shared" si="21"/>
        <v>0</v>
      </c>
      <c r="BF42" s="119">
        <f t="shared" si="22"/>
        <v>0</v>
      </c>
      <c r="BG42" s="119">
        <f t="shared" si="23"/>
        <v>0</v>
      </c>
    </row>
    <row r="43" spans="1:59">
      <c r="A43" s="144">
        <v>31</v>
      </c>
      <c r="B43" s="145" t="s">
        <v>140</v>
      </c>
      <c r="C43" s="146" t="s">
        <v>141</v>
      </c>
      <c r="D43" s="147" t="s">
        <v>73</v>
      </c>
      <c r="E43" s="148">
        <v>11</v>
      </c>
      <c r="F43" s="195">
        <v>0</v>
      </c>
      <c r="G43" s="149">
        <f t="shared" si="16"/>
        <v>0</v>
      </c>
      <c r="H43" s="150">
        <v>1.9535199999999999</v>
      </c>
      <c r="I43" s="150">
        <f t="shared" si="17"/>
        <v>21.488720000000001</v>
      </c>
      <c r="J43" s="150">
        <v>0</v>
      </c>
      <c r="K43" s="150">
        <f t="shared" si="18"/>
        <v>0</v>
      </c>
      <c r="Q43" s="143">
        <v>2</v>
      </c>
      <c r="AA43" s="119">
        <v>12</v>
      </c>
      <c r="AB43" s="119">
        <v>0</v>
      </c>
      <c r="AC43" s="119">
        <v>31</v>
      </c>
      <c r="BB43" s="119">
        <v>1</v>
      </c>
      <c r="BC43" s="119">
        <f t="shared" si="19"/>
        <v>0</v>
      </c>
      <c r="BD43" s="119">
        <f t="shared" si="20"/>
        <v>0</v>
      </c>
      <c r="BE43" s="119">
        <f t="shared" si="21"/>
        <v>0</v>
      </c>
      <c r="BF43" s="119">
        <f t="shared" si="22"/>
        <v>0</v>
      </c>
      <c r="BG43" s="119">
        <f t="shared" si="23"/>
        <v>0</v>
      </c>
    </row>
    <row r="44" spans="1:59" ht="25.5">
      <c r="A44" s="144">
        <v>32</v>
      </c>
      <c r="B44" s="145" t="s">
        <v>142</v>
      </c>
      <c r="C44" s="146" t="s">
        <v>143</v>
      </c>
      <c r="D44" s="147" t="s">
        <v>100</v>
      </c>
      <c r="E44" s="148">
        <v>39.6</v>
      </c>
      <c r="F44" s="195">
        <v>0</v>
      </c>
      <c r="G44" s="149">
        <f t="shared" si="16"/>
        <v>0</v>
      </c>
      <c r="H44" s="150">
        <v>4.0000000000000002E-4</v>
      </c>
      <c r="I44" s="150">
        <f t="shared" si="17"/>
        <v>1.584E-2</v>
      </c>
      <c r="J44" s="150">
        <v>0</v>
      </c>
      <c r="K44" s="150">
        <f t="shared" si="18"/>
        <v>0</v>
      </c>
      <c r="Q44" s="143">
        <v>2</v>
      </c>
      <c r="AA44" s="119">
        <v>12</v>
      </c>
      <c r="AB44" s="119">
        <v>1</v>
      </c>
      <c r="AC44" s="119">
        <v>32</v>
      </c>
      <c r="BB44" s="119">
        <v>1</v>
      </c>
      <c r="BC44" s="119">
        <f t="shared" si="19"/>
        <v>0</v>
      </c>
      <c r="BD44" s="119">
        <f t="shared" si="20"/>
        <v>0</v>
      </c>
      <c r="BE44" s="119">
        <f t="shared" si="21"/>
        <v>0</v>
      </c>
      <c r="BF44" s="119">
        <f t="shared" si="22"/>
        <v>0</v>
      </c>
      <c r="BG44" s="119">
        <f t="shared" si="23"/>
        <v>0</v>
      </c>
    </row>
    <row r="45" spans="1:59">
      <c r="A45" s="144">
        <v>33</v>
      </c>
      <c r="B45" s="145" t="s">
        <v>144</v>
      </c>
      <c r="C45" s="146" t="s">
        <v>145</v>
      </c>
      <c r="D45" s="147" t="s">
        <v>100</v>
      </c>
      <c r="E45" s="148">
        <v>36</v>
      </c>
      <c r="F45" s="195">
        <v>0</v>
      </c>
      <c r="G45" s="149">
        <f t="shared" si="16"/>
        <v>0</v>
      </c>
      <c r="H45" s="150">
        <v>0</v>
      </c>
      <c r="I45" s="150">
        <f t="shared" si="17"/>
        <v>0</v>
      </c>
      <c r="J45" s="150">
        <v>0</v>
      </c>
      <c r="K45" s="150">
        <f t="shared" si="18"/>
        <v>0</v>
      </c>
      <c r="Q45" s="143">
        <v>2</v>
      </c>
      <c r="AA45" s="119">
        <v>12</v>
      </c>
      <c r="AB45" s="119">
        <v>0</v>
      </c>
      <c r="AC45" s="119">
        <v>33</v>
      </c>
      <c r="BB45" s="119">
        <v>1</v>
      </c>
      <c r="BC45" s="119">
        <f t="shared" si="19"/>
        <v>0</v>
      </c>
      <c r="BD45" s="119">
        <f t="shared" si="20"/>
        <v>0</v>
      </c>
      <c r="BE45" s="119">
        <f t="shared" si="21"/>
        <v>0</v>
      </c>
      <c r="BF45" s="119">
        <f t="shared" si="22"/>
        <v>0</v>
      </c>
      <c r="BG45" s="119">
        <f t="shared" si="23"/>
        <v>0</v>
      </c>
    </row>
    <row r="46" spans="1:59">
      <c r="A46" s="144">
        <v>34</v>
      </c>
      <c r="B46" s="145" t="s">
        <v>146</v>
      </c>
      <c r="C46" s="146" t="s">
        <v>147</v>
      </c>
      <c r="D46" s="147" t="s">
        <v>128</v>
      </c>
      <c r="E46" s="148">
        <v>22</v>
      </c>
      <c r="F46" s="195">
        <v>0</v>
      </c>
      <c r="G46" s="149">
        <f t="shared" si="16"/>
        <v>0</v>
      </c>
      <c r="H46" s="150">
        <v>0.25</v>
      </c>
      <c r="I46" s="150">
        <f t="shared" si="17"/>
        <v>5.5</v>
      </c>
      <c r="J46" s="150">
        <v>0</v>
      </c>
      <c r="K46" s="150">
        <f t="shared" si="18"/>
        <v>0</v>
      </c>
      <c r="Q46" s="143">
        <v>2</v>
      </c>
      <c r="AA46" s="119">
        <v>12</v>
      </c>
      <c r="AB46" s="119">
        <v>0</v>
      </c>
      <c r="AC46" s="119">
        <v>34</v>
      </c>
      <c r="BB46" s="119">
        <v>1</v>
      </c>
      <c r="BC46" s="119">
        <f t="shared" si="19"/>
        <v>0</v>
      </c>
      <c r="BD46" s="119">
        <f t="shared" si="20"/>
        <v>0</v>
      </c>
      <c r="BE46" s="119">
        <f t="shared" si="21"/>
        <v>0</v>
      </c>
      <c r="BF46" s="119">
        <f t="shared" si="22"/>
        <v>0</v>
      </c>
      <c r="BG46" s="119">
        <f t="shared" si="23"/>
        <v>0</v>
      </c>
    </row>
    <row r="47" spans="1:59" ht="25.5">
      <c r="A47" s="144">
        <v>35</v>
      </c>
      <c r="B47" s="145" t="s">
        <v>148</v>
      </c>
      <c r="C47" s="146" t="s">
        <v>149</v>
      </c>
      <c r="D47" s="147" t="s">
        <v>100</v>
      </c>
      <c r="E47" s="148">
        <v>40</v>
      </c>
      <c r="F47" s="195">
        <v>0</v>
      </c>
      <c r="G47" s="149">
        <f t="shared" si="16"/>
        <v>0</v>
      </c>
      <c r="H47" s="150">
        <v>0.27212999999999998</v>
      </c>
      <c r="I47" s="150">
        <f t="shared" si="17"/>
        <v>10.885199999999999</v>
      </c>
      <c r="J47" s="150">
        <v>0</v>
      </c>
      <c r="K47" s="150">
        <f t="shared" si="18"/>
        <v>0</v>
      </c>
      <c r="Q47" s="143">
        <v>2</v>
      </c>
      <c r="AA47" s="119">
        <v>12</v>
      </c>
      <c r="AB47" s="119">
        <v>0</v>
      </c>
      <c r="AC47" s="119">
        <v>35</v>
      </c>
      <c r="BB47" s="119">
        <v>1</v>
      </c>
      <c r="BC47" s="119">
        <f t="shared" si="19"/>
        <v>0</v>
      </c>
      <c r="BD47" s="119">
        <f t="shared" si="20"/>
        <v>0</v>
      </c>
      <c r="BE47" s="119">
        <f t="shared" si="21"/>
        <v>0</v>
      </c>
      <c r="BF47" s="119">
        <f t="shared" si="22"/>
        <v>0</v>
      </c>
      <c r="BG47" s="119">
        <f t="shared" si="23"/>
        <v>0</v>
      </c>
    </row>
    <row r="48" spans="1:59">
      <c r="A48" s="151"/>
      <c r="B48" s="152" t="s">
        <v>69</v>
      </c>
      <c r="C48" s="153" t="str">
        <f>CONCATENATE(B40," ",C40)</f>
        <v>3 Svislé a kompletní konstrukce</v>
      </c>
      <c r="D48" s="151"/>
      <c r="E48" s="154"/>
      <c r="F48" s="197"/>
      <c r="G48" s="155">
        <f>SUM(G40:G47)</f>
        <v>0</v>
      </c>
      <c r="H48" s="156"/>
      <c r="I48" s="157">
        <f>SUM(I40:I47)</f>
        <v>66.488764809999992</v>
      </c>
      <c r="J48" s="156"/>
      <c r="K48" s="157">
        <f>SUM(K40:K47)</f>
        <v>0</v>
      </c>
      <c r="Q48" s="143">
        <v>4</v>
      </c>
      <c r="BC48" s="158">
        <f>SUM(BC40:BC47)</f>
        <v>0</v>
      </c>
      <c r="BD48" s="158">
        <f>SUM(BD40:BD47)</f>
        <v>0</v>
      </c>
      <c r="BE48" s="158">
        <f>SUM(BE40:BE47)</f>
        <v>0</v>
      </c>
      <c r="BF48" s="158">
        <f>SUM(BF40:BF47)</f>
        <v>0</v>
      </c>
      <c r="BG48" s="158">
        <f>SUM(BG40:BG47)</f>
        <v>0</v>
      </c>
    </row>
    <row r="49" spans="1:59">
      <c r="A49" s="136" t="s">
        <v>66</v>
      </c>
      <c r="B49" s="137" t="s">
        <v>150</v>
      </c>
      <c r="C49" s="138" t="s">
        <v>151</v>
      </c>
      <c r="D49" s="139"/>
      <c r="E49" s="140"/>
      <c r="F49" s="196"/>
      <c r="G49" s="141"/>
      <c r="H49" s="142"/>
      <c r="I49" s="142"/>
      <c r="J49" s="142"/>
      <c r="K49" s="142"/>
      <c r="Q49" s="143">
        <v>1</v>
      </c>
    </row>
    <row r="50" spans="1:59">
      <c r="A50" s="144">
        <v>36</v>
      </c>
      <c r="B50" s="145" t="s">
        <v>152</v>
      </c>
      <c r="C50" s="146" t="s">
        <v>153</v>
      </c>
      <c r="D50" s="147" t="s">
        <v>100</v>
      </c>
      <c r="E50" s="148">
        <v>90</v>
      </c>
      <c r="F50" s="195">
        <v>0</v>
      </c>
      <c r="G50" s="149">
        <f>E50*F50</f>
        <v>0</v>
      </c>
      <c r="H50" s="150">
        <v>4.5929999999999999E-2</v>
      </c>
      <c r="I50" s="150">
        <f>E50*H50</f>
        <v>4.1337000000000002</v>
      </c>
      <c r="J50" s="150">
        <v>0</v>
      </c>
      <c r="K50" s="150">
        <f>E50*J50</f>
        <v>0</v>
      </c>
      <c r="Q50" s="143">
        <v>2</v>
      </c>
      <c r="AA50" s="119">
        <v>12</v>
      </c>
      <c r="AB50" s="119">
        <v>0</v>
      </c>
      <c r="AC50" s="119">
        <v>36</v>
      </c>
      <c r="BB50" s="119">
        <v>1</v>
      </c>
      <c r="BC50" s="119">
        <f>IF(BB50=1,G50,0)</f>
        <v>0</v>
      </c>
      <c r="BD50" s="119">
        <f>IF(BB50=2,G50,0)</f>
        <v>0</v>
      </c>
      <c r="BE50" s="119">
        <f>IF(BB50=3,G50,0)</f>
        <v>0</v>
      </c>
      <c r="BF50" s="119">
        <f>IF(BB50=4,G50,0)</f>
        <v>0</v>
      </c>
      <c r="BG50" s="119">
        <f>IF(BB50=5,G50,0)</f>
        <v>0</v>
      </c>
    </row>
    <row r="51" spans="1:59" ht="25.5">
      <c r="A51" s="144">
        <v>37</v>
      </c>
      <c r="B51" s="145" t="s">
        <v>154</v>
      </c>
      <c r="C51" s="146" t="s">
        <v>155</v>
      </c>
      <c r="D51" s="147" t="s">
        <v>100</v>
      </c>
      <c r="E51" s="148">
        <v>24</v>
      </c>
      <c r="F51" s="195">
        <v>0</v>
      </c>
      <c r="G51" s="149">
        <f>E51*F51</f>
        <v>0</v>
      </c>
      <c r="H51" s="150">
        <v>4.0000000000000002E-4</v>
      </c>
      <c r="I51" s="150">
        <f>E51*H51</f>
        <v>9.6000000000000009E-3</v>
      </c>
      <c r="J51" s="150">
        <v>0</v>
      </c>
      <c r="K51" s="150">
        <f>E51*J51</f>
        <v>0</v>
      </c>
      <c r="Q51" s="143">
        <v>2</v>
      </c>
      <c r="AA51" s="119">
        <v>12</v>
      </c>
      <c r="AB51" s="119">
        <v>0</v>
      </c>
      <c r="AC51" s="119">
        <v>37</v>
      </c>
      <c r="BB51" s="119">
        <v>1</v>
      </c>
      <c r="BC51" s="119">
        <f>IF(BB51=1,G51,0)</f>
        <v>0</v>
      </c>
      <c r="BD51" s="119">
        <f>IF(BB51=2,G51,0)</f>
        <v>0</v>
      </c>
      <c r="BE51" s="119">
        <f>IF(BB51=3,G51,0)</f>
        <v>0</v>
      </c>
      <c r="BF51" s="119">
        <f>IF(BB51=4,G51,0)</f>
        <v>0</v>
      </c>
      <c r="BG51" s="119">
        <f>IF(BB51=5,G51,0)</f>
        <v>0</v>
      </c>
    </row>
    <row r="52" spans="1:59">
      <c r="A52" s="151"/>
      <c r="B52" s="152" t="s">
        <v>69</v>
      </c>
      <c r="C52" s="153" t="str">
        <f>CONCATENATE(B49," ",C49)</f>
        <v>62 Upravy povrchů vnější</v>
      </c>
      <c r="D52" s="151"/>
      <c r="E52" s="154"/>
      <c r="F52" s="197"/>
      <c r="G52" s="155">
        <f>SUM(G49:G51)</f>
        <v>0</v>
      </c>
      <c r="H52" s="156"/>
      <c r="I52" s="157">
        <f>SUM(I49:I51)</f>
        <v>4.1433</v>
      </c>
      <c r="J52" s="156"/>
      <c r="K52" s="157">
        <f>SUM(K49:K51)</f>
        <v>0</v>
      </c>
      <c r="Q52" s="143">
        <v>4</v>
      </c>
      <c r="BC52" s="158">
        <f>SUM(BC49:BC51)</f>
        <v>0</v>
      </c>
      <c r="BD52" s="158">
        <f>SUM(BD49:BD51)</f>
        <v>0</v>
      </c>
      <c r="BE52" s="158">
        <f>SUM(BE49:BE51)</f>
        <v>0</v>
      </c>
      <c r="BF52" s="158">
        <f>SUM(BF49:BF51)</f>
        <v>0</v>
      </c>
      <c r="BG52" s="158">
        <f>SUM(BG49:BG51)</f>
        <v>0</v>
      </c>
    </row>
    <row r="53" spans="1:59">
      <c r="A53" s="136" t="s">
        <v>66</v>
      </c>
      <c r="B53" s="137" t="s">
        <v>156</v>
      </c>
      <c r="C53" s="138" t="s">
        <v>157</v>
      </c>
      <c r="D53" s="139"/>
      <c r="E53" s="140"/>
      <c r="F53" s="196"/>
      <c r="G53" s="141"/>
      <c r="H53" s="142"/>
      <c r="I53" s="142"/>
      <c r="J53" s="142"/>
      <c r="K53" s="142"/>
      <c r="Q53" s="143">
        <v>1</v>
      </c>
    </row>
    <row r="54" spans="1:59">
      <c r="A54" s="144">
        <v>38</v>
      </c>
      <c r="B54" s="145" t="s">
        <v>158</v>
      </c>
      <c r="C54" s="146" t="s">
        <v>159</v>
      </c>
      <c r="D54" s="147" t="s">
        <v>100</v>
      </c>
      <c r="E54" s="148">
        <v>8</v>
      </c>
      <c r="F54" s="195">
        <v>0</v>
      </c>
      <c r="G54" s="149">
        <f>E54*F54</f>
        <v>0</v>
      </c>
      <c r="H54" s="150">
        <v>0</v>
      </c>
      <c r="I54" s="150">
        <f>E54*H54</f>
        <v>0</v>
      </c>
      <c r="J54" s="150">
        <v>0</v>
      </c>
      <c r="K54" s="150">
        <f>E54*J54</f>
        <v>0</v>
      </c>
      <c r="Q54" s="143">
        <v>2</v>
      </c>
      <c r="AA54" s="119">
        <v>12</v>
      </c>
      <c r="AB54" s="119">
        <v>0</v>
      </c>
      <c r="AC54" s="119">
        <v>38</v>
      </c>
      <c r="BB54" s="119">
        <v>1</v>
      </c>
      <c r="BC54" s="119">
        <f>IF(BB54=1,G54,0)</f>
        <v>0</v>
      </c>
      <c r="BD54" s="119">
        <f>IF(BB54=2,G54,0)</f>
        <v>0</v>
      </c>
      <c r="BE54" s="119">
        <f>IF(BB54=3,G54,0)</f>
        <v>0</v>
      </c>
      <c r="BF54" s="119">
        <f>IF(BB54=4,G54,0)</f>
        <v>0</v>
      </c>
      <c r="BG54" s="119">
        <f>IF(BB54=5,G54,0)</f>
        <v>0</v>
      </c>
    </row>
    <row r="55" spans="1:59">
      <c r="A55" s="144">
        <v>39</v>
      </c>
      <c r="B55" s="145" t="s">
        <v>160</v>
      </c>
      <c r="C55" s="146" t="s">
        <v>161</v>
      </c>
      <c r="D55" s="147" t="s">
        <v>100</v>
      </c>
      <c r="E55" s="148">
        <v>8</v>
      </c>
      <c r="F55" s="195">
        <v>0</v>
      </c>
      <c r="G55" s="149">
        <f>E55*F55</f>
        <v>0</v>
      </c>
      <c r="H55" s="150">
        <v>9.8680000000000004E-2</v>
      </c>
      <c r="I55" s="150">
        <f>E55*H55</f>
        <v>0.78944000000000003</v>
      </c>
      <c r="J55" s="150">
        <v>0</v>
      </c>
      <c r="K55" s="150">
        <f>E55*J55</f>
        <v>0</v>
      </c>
      <c r="Q55" s="143">
        <v>2</v>
      </c>
      <c r="AA55" s="119">
        <v>12</v>
      </c>
      <c r="AB55" s="119">
        <v>0</v>
      </c>
      <c r="AC55" s="119">
        <v>39</v>
      </c>
      <c r="BB55" s="119">
        <v>1</v>
      </c>
      <c r="BC55" s="119">
        <f>IF(BB55=1,G55,0)</f>
        <v>0</v>
      </c>
      <c r="BD55" s="119">
        <f>IF(BB55=2,G55,0)</f>
        <v>0</v>
      </c>
      <c r="BE55" s="119">
        <f>IF(BB55=3,G55,0)</f>
        <v>0</v>
      </c>
      <c r="BF55" s="119">
        <f>IF(BB55=4,G55,0)</f>
        <v>0</v>
      </c>
      <c r="BG55" s="119">
        <f>IF(BB55=5,G55,0)</f>
        <v>0</v>
      </c>
    </row>
    <row r="56" spans="1:59">
      <c r="A56" s="151"/>
      <c r="B56" s="152" t="s">
        <v>69</v>
      </c>
      <c r="C56" s="153" t="str">
        <f>CONCATENATE(B53," ",C53)</f>
        <v>63 Podlahy a podlahové konstrukce</v>
      </c>
      <c r="D56" s="151"/>
      <c r="E56" s="154"/>
      <c r="F56" s="197"/>
      <c r="G56" s="155">
        <f>SUM(G53:G55)</f>
        <v>0</v>
      </c>
      <c r="H56" s="156"/>
      <c r="I56" s="157">
        <f>SUM(I53:I55)</f>
        <v>0.78944000000000003</v>
      </c>
      <c r="J56" s="156"/>
      <c r="K56" s="157">
        <f>SUM(K53:K55)</f>
        <v>0</v>
      </c>
      <c r="Q56" s="143">
        <v>4</v>
      </c>
      <c r="BC56" s="158">
        <f>SUM(BC53:BC55)</f>
        <v>0</v>
      </c>
      <c r="BD56" s="158">
        <f>SUM(BD53:BD55)</f>
        <v>0</v>
      </c>
      <c r="BE56" s="158">
        <f>SUM(BE53:BE55)</f>
        <v>0</v>
      </c>
      <c r="BF56" s="158">
        <f>SUM(BF53:BF55)</f>
        <v>0</v>
      </c>
      <c r="BG56" s="158">
        <f>SUM(BG53:BG55)</f>
        <v>0</v>
      </c>
    </row>
    <row r="57" spans="1:59">
      <c r="A57" s="136" t="s">
        <v>66</v>
      </c>
      <c r="B57" s="137" t="s">
        <v>162</v>
      </c>
      <c r="C57" s="138" t="s">
        <v>163</v>
      </c>
      <c r="D57" s="139"/>
      <c r="E57" s="140"/>
      <c r="F57" s="196"/>
      <c r="G57" s="141"/>
      <c r="H57" s="142"/>
      <c r="I57" s="142"/>
      <c r="J57" s="142"/>
      <c r="K57" s="142"/>
      <c r="Q57" s="143">
        <v>1</v>
      </c>
    </row>
    <row r="58" spans="1:59">
      <c r="A58" s="144">
        <v>40</v>
      </c>
      <c r="B58" s="145" t="s">
        <v>164</v>
      </c>
      <c r="C58" s="146" t="s">
        <v>165</v>
      </c>
      <c r="D58" s="147" t="s">
        <v>128</v>
      </c>
      <c r="E58" s="148">
        <v>3.5</v>
      </c>
      <c r="F58" s="195">
        <v>0</v>
      </c>
      <c r="G58" s="149">
        <f t="shared" ref="G58:G65" si="24">E58*F58</f>
        <v>0</v>
      </c>
      <c r="H58" s="150">
        <v>1.0000000000000001E-5</v>
      </c>
      <c r="I58" s="150">
        <f t="shared" ref="I58:I65" si="25">E58*H58</f>
        <v>3.5000000000000004E-5</v>
      </c>
      <c r="J58" s="150">
        <v>0</v>
      </c>
      <c r="K58" s="150">
        <f t="shared" ref="K58:K65" si="26">E58*J58</f>
        <v>0</v>
      </c>
      <c r="Q58" s="143">
        <v>2</v>
      </c>
      <c r="AA58" s="119">
        <v>12</v>
      </c>
      <c r="AB58" s="119">
        <v>0</v>
      </c>
      <c r="AC58" s="119">
        <v>40</v>
      </c>
      <c r="BB58" s="119">
        <v>1</v>
      </c>
      <c r="BC58" s="119">
        <f t="shared" ref="BC58:BC65" si="27">IF(BB58=1,G58,0)</f>
        <v>0</v>
      </c>
      <c r="BD58" s="119">
        <f t="shared" ref="BD58:BD65" si="28">IF(BB58=2,G58,0)</f>
        <v>0</v>
      </c>
      <c r="BE58" s="119">
        <f t="shared" ref="BE58:BE65" si="29">IF(BB58=3,G58,0)</f>
        <v>0</v>
      </c>
      <c r="BF58" s="119">
        <f t="shared" ref="BF58:BF65" si="30">IF(BB58=4,G58,0)</f>
        <v>0</v>
      </c>
      <c r="BG58" s="119">
        <f t="shared" ref="BG58:BG65" si="31">IF(BB58=5,G58,0)</f>
        <v>0</v>
      </c>
    </row>
    <row r="59" spans="1:59">
      <c r="A59" s="144">
        <v>41</v>
      </c>
      <c r="B59" s="145" t="s">
        <v>166</v>
      </c>
      <c r="C59" s="146" t="s">
        <v>167</v>
      </c>
      <c r="D59" s="147" t="s">
        <v>133</v>
      </c>
      <c r="E59" s="148">
        <v>1</v>
      </c>
      <c r="F59" s="195">
        <v>0</v>
      </c>
      <c r="G59" s="149">
        <f t="shared" si="24"/>
        <v>0</v>
      </c>
      <c r="H59" s="150">
        <v>2.0200000000000001E-3</v>
      </c>
      <c r="I59" s="150">
        <f t="shared" si="25"/>
        <v>2.0200000000000001E-3</v>
      </c>
      <c r="J59" s="150">
        <v>0</v>
      </c>
      <c r="K59" s="150">
        <f t="shared" si="26"/>
        <v>0</v>
      </c>
      <c r="Q59" s="143">
        <v>2</v>
      </c>
      <c r="AA59" s="119">
        <v>12</v>
      </c>
      <c r="AB59" s="119">
        <v>1</v>
      </c>
      <c r="AC59" s="119">
        <v>41</v>
      </c>
      <c r="BB59" s="119">
        <v>1</v>
      </c>
      <c r="BC59" s="119">
        <f t="shared" si="27"/>
        <v>0</v>
      </c>
      <c r="BD59" s="119">
        <f t="shared" si="28"/>
        <v>0</v>
      </c>
      <c r="BE59" s="119">
        <f t="shared" si="29"/>
        <v>0</v>
      </c>
      <c r="BF59" s="119">
        <f t="shared" si="30"/>
        <v>0</v>
      </c>
      <c r="BG59" s="119">
        <f t="shared" si="31"/>
        <v>0</v>
      </c>
    </row>
    <row r="60" spans="1:59" ht="25.5">
      <c r="A60" s="144">
        <v>42</v>
      </c>
      <c r="B60" s="145" t="s">
        <v>168</v>
      </c>
      <c r="C60" s="146" t="s">
        <v>169</v>
      </c>
      <c r="D60" s="147" t="s">
        <v>133</v>
      </c>
      <c r="E60" s="148">
        <v>1</v>
      </c>
      <c r="F60" s="195">
        <v>0</v>
      </c>
      <c r="G60" s="149">
        <f t="shared" si="24"/>
        <v>0</v>
      </c>
      <c r="H60" s="150">
        <v>3.5500000000000002E-3</v>
      </c>
      <c r="I60" s="150">
        <f t="shared" si="25"/>
        <v>3.5500000000000002E-3</v>
      </c>
      <c r="J60" s="150">
        <v>0</v>
      </c>
      <c r="K60" s="150">
        <f t="shared" si="26"/>
        <v>0</v>
      </c>
      <c r="Q60" s="143">
        <v>2</v>
      </c>
      <c r="AA60" s="119">
        <v>12</v>
      </c>
      <c r="AB60" s="119">
        <v>1</v>
      </c>
      <c r="AC60" s="119">
        <v>42</v>
      </c>
      <c r="BB60" s="119">
        <v>1</v>
      </c>
      <c r="BC60" s="119">
        <f t="shared" si="27"/>
        <v>0</v>
      </c>
      <c r="BD60" s="119">
        <f t="shared" si="28"/>
        <v>0</v>
      </c>
      <c r="BE60" s="119">
        <f t="shared" si="29"/>
        <v>0</v>
      </c>
      <c r="BF60" s="119">
        <f t="shared" si="30"/>
        <v>0</v>
      </c>
      <c r="BG60" s="119">
        <f t="shared" si="31"/>
        <v>0</v>
      </c>
    </row>
    <row r="61" spans="1:59" ht="25.5">
      <c r="A61" s="144">
        <v>43</v>
      </c>
      <c r="B61" s="145" t="s">
        <v>170</v>
      </c>
      <c r="C61" s="146" t="s">
        <v>171</v>
      </c>
      <c r="D61" s="147" t="s">
        <v>133</v>
      </c>
      <c r="E61" s="148">
        <v>1</v>
      </c>
      <c r="F61" s="195">
        <v>0</v>
      </c>
      <c r="G61" s="149">
        <f t="shared" si="24"/>
        <v>0</v>
      </c>
      <c r="H61" s="150">
        <v>6.6E-3</v>
      </c>
      <c r="I61" s="150">
        <f t="shared" si="25"/>
        <v>6.6E-3</v>
      </c>
      <c r="J61" s="150">
        <v>0</v>
      </c>
      <c r="K61" s="150">
        <f t="shared" si="26"/>
        <v>0</v>
      </c>
      <c r="Q61" s="143">
        <v>2</v>
      </c>
      <c r="AA61" s="119">
        <v>12</v>
      </c>
      <c r="AB61" s="119">
        <v>1</v>
      </c>
      <c r="AC61" s="119">
        <v>43</v>
      </c>
      <c r="BB61" s="119">
        <v>1</v>
      </c>
      <c r="BC61" s="119">
        <f t="shared" si="27"/>
        <v>0</v>
      </c>
      <c r="BD61" s="119">
        <f t="shared" si="28"/>
        <v>0</v>
      </c>
      <c r="BE61" s="119">
        <f t="shared" si="29"/>
        <v>0</v>
      </c>
      <c r="BF61" s="119">
        <f t="shared" si="30"/>
        <v>0</v>
      </c>
      <c r="BG61" s="119">
        <f t="shared" si="31"/>
        <v>0</v>
      </c>
    </row>
    <row r="62" spans="1:59" ht="25.5">
      <c r="A62" s="144">
        <v>44</v>
      </c>
      <c r="B62" s="145" t="s">
        <v>172</v>
      </c>
      <c r="C62" s="146" t="s">
        <v>173</v>
      </c>
      <c r="D62" s="147" t="s">
        <v>133</v>
      </c>
      <c r="E62" s="148">
        <v>3</v>
      </c>
      <c r="F62" s="195">
        <v>0</v>
      </c>
      <c r="G62" s="149">
        <f t="shared" si="24"/>
        <v>0</v>
      </c>
      <c r="H62" s="150">
        <v>1.0000000000000001E-5</v>
      </c>
      <c r="I62" s="150">
        <f t="shared" si="25"/>
        <v>3.0000000000000004E-5</v>
      </c>
      <c r="J62" s="150">
        <v>0</v>
      </c>
      <c r="K62" s="150">
        <f t="shared" si="26"/>
        <v>0</v>
      </c>
      <c r="Q62" s="143">
        <v>2</v>
      </c>
      <c r="AA62" s="119">
        <v>12</v>
      </c>
      <c r="AB62" s="119">
        <v>0</v>
      </c>
      <c r="AC62" s="119">
        <v>44</v>
      </c>
      <c r="BB62" s="119">
        <v>1</v>
      </c>
      <c r="BC62" s="119">
        <f t="shared" si="27"/>
        <v>0</v>
      </c>
      <c r="BD62" s="119">
        <f t="shared" si="28"/>
        <v>0</v>
      </c>
      <c r="BE62" s="119">
        <f t="shared" si="29"/>
        <v>0</v>
      </c>
      <c r="BF62" s="119">
        <f t="shared" si="30"/>
        <v>0</v>
      </c>
      <c r="BG62" s="119">
        <f t="shared" si="31"/>
        <v>0</v>
      </c>
    </row>
    <row r="63" spans="1:59">
      <c r="A63" s="144">
        <v>45</v>
      </c>
      <c r="B63" s="145" t="s">
        <v>174</v>
      </c>
      <c r="C63" s="146" t="s">
        <v>175</v>
      </c>
      <c r="D63" s="147" t="s">
        <v>133</v>
      </c>
      <c r="E63" s="148">
        <v>1</v>
      </c>
      <c r="F63" s="195">
        <v>0</v>
      </c>
      <c r="G63" s="149">
        <f t="shared" si="24"/>
        <v>0</v>
      </c>
      <c r="H63" s="150">
        <v>4.8999999999999998E-4</v>
      </c>
      <c r="I63" s="150">
        <f t="shared" si="25"/>
        <v>4.8999999999999998E-4</v>
      </c>
      <c r="J63" s="150">
        <v>0</v>
      </c>
      <c r="K63" s="150">
        <f t="shared" si="26"/>
        <v>0</v>
      </c>
      <c r="Q63" s="143">
        <v>2</v>
      </c>
      <c r="AA63" s="119">
        <v>12</v>
      </c>
      <c r="AB63" s="119">
        <v>1</v>
      </c>
      <c r="AC63" s="119">
        <v>45</v>
      </c>
      <c r="BB63" s="119">
        <v>1</v>
      </c>
      <c r="BC63" s="119">
        <f t="shared" si="27"/>
        <v>0</v>
      </c>
      <c r="BD63" s="119">
        <f t="shared" si="28"/>
        <v>0</v>
      </c>
      <c r="BE63" s="119">
        <f t="shared" si="29"/>
        <v>0</v>
      </c>
      <c r="BF63" s="119">
        <f t="shared" si="30"/>
        <v>0</v>
      </c>
      <c r="BG63" s="119">
        <f t="shared" si="31"/>
        <v>0</v>
      </c>
    </row>
    <row r="64" spans="1:59">
      <c r="A64" s="144">
        <v>46</v>
      </c>
      <c r="B64" s="145" t="s">
        <v>176</v>
      </c>
      <c r="C64" s="146" t="s">
        <v>177</v>
      </c>
      <c r="D64" s="147" t="s">
        <v>133</v>
      </c>
      <c r="E64" s="148">
        <v>1</v>
      </c>
      <c r="F64" s="195">
        <v>0</v>
      </c>
      <c r="G64" s="149">
        <f t="shared" si="24"/>
        <v>0</v>
      </c>
      <c r="H64" s="150">
        <v>7.2000000000000005E-4</v>
      </c>
      <c r="I64" s="150">
        <f t="shared" si="25"/>
        <v>7.2000000000000005E-4</v>
      </c>
      <c r="J64" s="150">
        <v>0</v>
      </c>
      <c r="K64" s="150">
        <f t="shared" si="26"/>
        <v>0</v>
      </c>
      <c r="Q64" s="143">
        <v>2</v>
      </c>
      <c r="AA64" s="119">
        <v>12</v>
      </c>
      <c r="AB64" s="119">
        <v>1</v>
      </c>
      <c r="AC64" s="119">
        <v>46</v>
      </c>
      <c r="BB64" s="119">
        <v>1</v>
      </c>
      <c r="BC64" s="119">
        <f t="shared" si="27"/>
        <v>0</v>
      </c>
      <c r="BD64" s="119">
        <f t="shared" si="28"/>
        <v>0</v>
      </c>
      <c r="BE64" s="119">
        <f t="shared" si="29"/>
        <v>0</v>
      </c>
      <c r="BF64" s="119">
        <f t="shared" si="30"/>
        <v>0</v>
      </c>
      <c r="BG64" s="119">
        <f t="shared" si="31"/>
        <v>0</v>
      </c>
    </row>
    <row r="65" spans="1:59" ht="25.5">
      <c r="A65" s="144">
        <v>47</v>
      </c>
      <c r="B65" s="145" t="s">
        <v>178</v>
      </c>
      <c r="C65" s="146" t="s">
        <v>179</v>
      </c>
      <c r="D65" s="147" t="s">
        <v>133</v>
      </c>
      <c r="E65" s="148">
        <v>1</v>
      </c>
      <c r="F65" s="195">
        <v>0</v>
      </c>
      <c r="G65" s="149">
        <f t="shared" si="24"/>
        <v>0</v>
      </c>
      <c r="H65" s="150">
        <v>6.3000000000000003E-4</v>
      </c>
      <c r="I65" s="150">
        <f t="shared" si="25"/>
        <v>6.3000000000000003E-4</v>
      </c>
      <c r="J65" s="150">
        <v>0</v>
      </c>
      <c r="K65" s="150">
        <f t="shared" si="26"/>
        <v>0</v>
      </c>
      <c r="Q65" s="143">
        <v>2</v>
      </c>
      <c r="AA65" s="119">
        <v>12</v>
      </c>
      <c r="AB65" s="119">
        <v>1</v>
      </c>
      <c r="AC65" s="119">
        <v>47</v>
      </c>
      <c r="BB65" s="119">
        <v>1</v>
      </c>
      <c r="BC65" s="119">
        <f t="shared" si="27"/>
        <v>0</v>
      </c>
      <c r="BD65" s="119">
        <f t="shared" si="28"/>
        <v>0</v>
      </c>
      <c r="BE65" s="119">
        <f t="shared" si="29"/>
        <v>0</v>
      </c>
      <c r="BF65" s="119">
        <f t="shared" si="30"/>
        <v>0</v>
      </c>
      <c r="BG65" s="119">
        <f t="shared" si="31"/>
        <v>0</v>
      </c>
    </row>
    <row r="66" spans="1:59">
      <c r="A66" s="151"/>
      <c r="B66" s="152" t="s">
        <v>69</v>
      </c>
      <c r="C66" s="153" t="str">
        <f>CONCATENATE(B57," ",C57)</f>
        <v>8 Trubní vedení</v>
      </c>
      <c r="D66" s="151"/>
      <c r="E66" s="154"/>
      <c r="F66" s="197"/>
      <c r="G66" s="155">
        <f>SUM(G57:G65)</f>
        <v>0</v>
      </c>
      <c r="H66" s="156"/>
      <c r="I66" s="157">
        <f>SUM(I57:I65)</f>
        <v>1.4075000000000001E-2</v>
      </c>
      <c r="J66" s="156"/>
      <c r="K66" s="157">
        <f>SUM(K57:K65)</f>
        <v>0</v>
      </c>
      <c r="Q66" s="143">
        <v>4</v>
      </c>
      <c r="BC66" s="158">
        <f>SUM(BC57:BC65)</f>
        <v>0</v>
      </c>
      <c r="BD66" s="158">
        <f>SUM(BD57:BD65)</f>
        <v>0</v>
      </c>
      <c r="BE66" s="158">
        <f>SUM(BE57:BE65)</f>
        <v>0</v>
      </c>
      <c r="BF66" s="158">
        <f>SUM(BF57:BF65)</f>
        <v>0</v>
      </c>
      <c r="BG66" s="158">
        <f>SUM(BG57:BG65)</f>
        <v>0</v>
      </c>
    </row>
    <row r="67" spans="1:59">
      <c r="A67" s="136" t="s">
        <v>66</v>
      </c>
      <c r="B67" s="137" t="s">
        <v>180</v>
      </c>
      <c r="C67" s="138" t="s">
        <v>181</v>
      </c>
      <c r="D67" s="139"/>
      <c r="E67" s="140"/>
      <c r="F67" s="196"/>
      <c r="G67" s="141"/>
      <c r="H67" s="142"/>
      <c r="I67" s="142"/>
      <c r="J67" s="142"/>
      <c r="K67" s="142"/>
      <c r="Q67" s="143">
        <v>1</v>
      </c>
    </row>
    <row r="68" spans="1:59">
      <c r="A68" s="144">
        <v>48</v>
      </c>
      <c r="B68" s="145" t="s">
        <v>182</v>
      </c>
      <c r="C68" s="146" t="s">
        <v>183</v>
      </c>
      <c r="D68" s="147" t="s">
        <v>100</v>
      </c>
      <c r="E68" s="148">
        <v>63</v>
      </c>
      <c r="F68" s="195">
        <v>0</v>
      </c>
      <c r="G68" s="149">
        <f>E68*F68</f>
        <v>0</v>
      </c>
      <c r="H68" s="150">
        <v>1.58E-3</v>
      </c>
      <c r="I68" s="150">
        <f>E68*H68</f>
        <v>9.9540000000000003E-2</v>
      </c>
      <c r="J68" s="150">
        <v>0</v>
      </c>
      <c r="K68" s="150">
        <f>E68*J68</f>
        <v>0</v>
      </c>
      <c r="Q68" s="143">
        <v>2</v>
      </c>
      <c r="AA68" s="119">
        <v>12</v>
      </c>
      <c r="AB68" s="119">
        <v>0</v>
      </c>
      <c r="AC68" s="119">
        <v>48</v>
      </c>
      <c r="BB68" s="119">
        <v>1</v>
      </c>
      <c r="BC68" s="119">
        <f>IF(BB68=1,G68,0)</f>
        <v>0</v>
      </c>
      <c r="BD68" s="119">
        <f>IF(BB68=2,G68,0)</f>
        <v>0</v>
      </c>
      <c r="BE68" s="119">
        <f>IF(BB68=3,G68,0)</f>
        <v>0</v>
      </c>
      <c r="BF68" s="119">
        <f>IF(BB68=4,G68,0)</f>
        <v>0</v>
      </c>
      <c r="BG68" s="119">
        <f>IF(BB68=5,G68,0)</f>
        <v>0</v>
      </c>
    </row>
    <row r="69" spans="1:59">
      <c r="A69" s="151"/>
      <c r="B69" s="152" t="s">
        <v>69</v>
      </c>
      <c r="C69" s="153" t="str">
        <f>CONCATENATE(B67," ",C67)</f>
        <v>94 Lešení a stavební výtahy</v>
      </c>
      <c r="D69" s="151"/>
      <c r="E69" s="154"/>
      <c r="F69" s="197"/>
      <c r="G69" s="155">
        <f>SUM(G67:G68)</f>
        <v>0</v>
      </c>
      <c r="H69" s="156"/>
      <c r="I69" s="157">
        <f>SUM(I67:I68)</f>
        <v>9.9540000000000003E-2</v>
      </c>
      <c r="J69" s="156"/>
      <c r="K69" s="157">
        <f>SUM(K67:K68)</f>
        <v>0</v>
      </c>
      <c r="Q69" s="143">
        <v>4</v>
      </c>
      <c r="BC69" s="158">
        <f>SUM(BC67:BC68)</f>
        <v>0</v>
      </c>
      <c r="BD69" s="158">
        <f>SUM(BD67:BD68)</f>
        <v>0</v>
      </c>
      <c r="BE69" s="158">
        <f>SUM(BE67:BE68)</f>
        <v>0</v>
      </c>
      <c r="BF69" s="158">
        <f>SUM(BF67:BF68)</f>
        <v>0</v>
      </c>
      <c r="BG69" s="158">
        <f>SUM(BG67:BG68)</f>
        <v>0</v>
      </c>
    </row>
    <row r="70" spans="1:59">
      <c r="A70" s="136" t="s">
        <v>66</v>
      </c>
      <c r="B70" s="137" t="s">
        <v>184</v>
      </c>
      <c r="C70" s="138" t="s">
        <v>185</v>
      </c>
      <c r="D70" s="139"/>
      <c r="E70" s="140"/>
      <c r="F70" s="196"/>
      <c r="G70" s="141"/>
      <c r="H70" s="142"/>
      <c r="I70" s="142"/>
      <c r="J70" s="142"/>
      <c r="K70" s="142"/>
      <c r="Q70" s="143">
        <v>1</v>
      </c>
    </row>
    <row r="71" spans="1:59">
      <c r="A71" s="144">
        <v>49</v>
      </c>
      <c r="B71" s="145" t="s">
        <v>186</v>
      </c>
      <c r="C71" s="146" t="s">
        <v>187</v>
      </c>
      <c r="D71" s="147" t="s">
        <v>133</v>
      </c>
      <c r="E71" s="148">
        <v>81</v>
      </c>
      <c r="F71" s="195">
        <v>0</v>
      </c>
      <c r="G71" s="149">
        <f>E71*F71</f>
        <v>0</v>
      </c>
      <c r="H71" s="150">
        <v>0</v>
      </c>
      <c r="I71" s="150">
        <f>E71*H71</f>
        <v>0</v>
      </c>
      <c r="J71" s="150">
        <v>0</v>
      </c>
      <c r="K71" s="150">
        <f>E71*J71</f>
        <v>0</v>
      </c>
      <c r="Q71" s="143">
        <v>2</v>
      </c>
      <c r="AA71" s="119">
        <v>12</v>
      </c>
      <c r="AB71" s="119">
        <v>0</v>
      </c>
      <c r="AC71" s="119">
        <v>49</v>
      </c>
      <c r="BB71" s="119">
        <v>1</v>
      </c>
      <c r="BC71" s="119">
        <f>IF(BB71=1,G71,0)</f>
        <v>0</v>
      </c>
      <c r="BD71" s="119">
        <f>IF(BB71=2,G71,0)</f>
        <v>0</v>
      </c>
      <c r="BE71" s="119">
        <f>IF(BB71=3,G71,0)</f>
        <v>0</v>
      </c>
      <c r="BF71" s="119">
        <f>IF(BB71=4,G71,0)</f>
        <v>0</v>
      </c>
      <c r="BG71" s="119">
        <f>IF(BB71=5,G71,0)</f>
        <v>0</v>
      </c>
    </row>
    <row r="72" spans="1:59">
      <c r="A72" s="151"/>
      <c r="B72" s="152" t="s">
        <v>69</v>
      </c>
      <c r="C72" s="153" t="str">
        <f>CONCATENATE(B70," ",C70)</f>
        <v>95 Dokončovací kce na pozem.stav.</v>
      </c>
      <c r="D72" s="151"/>
      <c r="E72" s="154"/>
      <c r="F72" s="197"/>
      <c r="G72" s="155">
        <f>SUM(G70:G71)</f>
        <v>0</v>
      </c>
      <c r="H72" s="156"/>
      <c r="I72" s="157">
        <f>SUM(I70:I71)</f>
        <v>0</v>
      </c>
      <c r="J72" s="156"/>
      <c r="K72" s="157">
        <f>SUM(K70:K71)</f>
        <v>0</v>
      </c>
      <c r="Q72" s="143">
        <v>4</v>
      </c>
      <c r="BC72" s="158">
        <f>SUM(BC70:BC71)</f>
        <v>0</v>
      </c>
      <c r="BD72" s="158">
        <f>SUM(BD70:BD71)</f>
        <v>0</v>
      </c>
      <c r="BE72" s="158">
        <f>SUM(BE70:BE71)</f>
        <v>0</v>
      </c>
      <c r="BF72" s="158">
        <f>SUM(BF70:BF71)</f>
        <v>0</v>
      </c>
      <c r="BG72" s="158">
        <f>SUM(BG70:BG71)</f>
        <v>0</v>
      </c>
    </row>
    <row r="73" spans="1:59">
      <c r="A73" s="136" t="s">
        <v>66</v>
      </c>
      <c r="B73" s="137" t="s">
        <v>188</v>
      </c>
      <c r="C73" s="138" t="s">
        <v>189</v>
      </c>
      <c r="D73" s="139"/>
      <c r="E73" s="140"/>
      <c r="F73" s="196"/>
      <c r="G73" s="141"/>
      <c r="H73" s="142"/>
      <c r="I73" s="142"/>
      <c r="J73" s="142"/>
      <c r="K73" s="142"/>
      <c r="Q73" s="143">
        <v>1</v>
      </c>
    </row>
    <row r="74" spans="1:59" ht="25.5">
      <c r="A74" s="144">
        <v>50</v>
      </c>
      <c r="B74" s="145" t="s">
        <v>190</v>
      </c>
      <c r="C74" s="146" t="s">
        <v>191</v>
      </c>
      <c r="D74" s="147" t="s">
        <v>100</v>
      </c>
      <c r="E74" s="148">
        <v>6.7</v>
      </c>
      <c r="F74" s="195">
        <v>0</v>
      </c>
      <c r="G74" s="149">
        <f>E74*F74</f>
        <v>0</v>
      </c>
      <c r="H74" s="150">
        <v>3.4000000000000002E-4</v>
      </c>
      <c r="I74" s="150">
        <f>E74*H74</f>
        <v>2.2780000000000001E-3</v>
      </c>
      <c r="J74" s="150">
        <v>-0.25</v>
      </c>
      <c r="K74" s="150">
        <f>E74*J74</f>
        <v>-1.675</v>
      </c>
      <c r="Q74" s="143">
        <v>2</v>
      </c>
      <c r="AA74" s="119">
        <v>12</v>
      </c>
      <c r="AB74" s="119">
        <v>0</v>
      </c>
      <c r="AC74" s="119">
        <v>50</v>
      </c>
      <c r="BB74" s="119">
        <v>1</v>
      </c>
      <c r="BC74" s="119">
        <f>IF(BB74=1,G74,0)</f>
        <v>0</v>
      </c>
      <c r="BD74" s="119">
        <f>IF(BB74=2,G74,0)</f>
        <v>0</v>
      </c>
      <c r="BE74" s="119">
        <f>IF(BB74=3,G74,0)</f>
        <v>0</v>
      </c>
      <c r="BF74" s="119">
        <f>IF(BB74=4,G74,0)</f>
        <v>0</v>
      </c>
      <c r="BG74" s="119">
        <f>IF(BB74=5,G74,0)</f>
        <v>0</v>
      </c>
    </row>
    <row r="75" spans="1:59">
      <c r="A75" s="144">
        <v>51</v>
      </c>
      <c r="B75" s="145" t="s">
        <v>192</v>
      </c>
      <c r="C75" s="146" t="s">
        <v>193</v>
      </c>
      <c r="D75" s="147" t="s">
        <v>73</v>
      </c>
      <c r="E75" s="148">
        <v>1.2</v>
      </c>
      <c r="F75" s="195">
        <v>0</v>
      </c>
      <c r="G75" s="149">
        <f>E75*F75</f>
        <v>0</v>
      </c>
      <c r="H75" s="150">
        <v>1.2489999999999999E-2</v>
      </c>
      <c r="I75" s="150">
        <f>E75*H75</f>
        <v>1.4987999999999998E-2</v>
      </c>
      <c r="J75" s="150">
        <v>-1.8</v>
      </c>
      <c r="K75" s="150">
        <f>E75*J75</f>
        <v>-2.16</v>
      </c>
      <c r="Q75" s="143">
        <v>2</v>
      </c>
      <c r="AA75" s="119">
        <v>12</v>
      </c>
      <c r="AB75" s="119">
        <v>0</v>
      </c>
      <c r="AC75" s="119">
        <v>51</v>
      </c>
      <c r="BB75" s="119">
        <v>1</v>
      </c>
      <c r="BC75" s="119">
        <f>IF(BB75=1,G75,0)</f>
        <v>0</v>
      </c>
      <c r="BD75" s="119">
        <f>IF(BB75=2,G75,0)</f>
        <v>0</v>
      </c>
      <c r="BE75" s="119">
        <f>IF(BB75=3,G75,0)</f>
        <v>0</v>
      </c>
      <c r="BF75" s="119">
        <f>IF(BB75=4,G75,0)</f>
        <v>0</v>
      </c>
      <c r="BG75" s="119">
        <f>IF(BB75=5,G75,0)</f>
        <v>0</v>
      </c>
    </row>
    <row r="76" spans="1:59">
      <c r="A76" s="144">
        <v>52</v>
      </c>
      <c r="B76" s="145" t="s">
        <v>194</v>
      </c>
      <c r="C76" s="146" t="s">
        <v>195</v>
      </c>
      <c r="D76" s="147" t="s">
        <v>73</v>
      </c>
      <c r="E76" s="148">
        <v>3</v>
      </c>
      <c r="F76" s="195">
        <v>0</v>
      </c>
      <c r="G76" s="149">
        <f>E76*F76</f>
        <v>0</v>
      </c>
      <c r="H76" s="150">
        <v>1.2800000000000001E-3</v>
      </c>
      <c r="I76" s="150">
        <f>E76*H76</f>
        <v>3.8400000000000005E-3</v>
      </c>
      <c r="J76" s="150">
        <v>-2</v>
      </c>
      <c r="K76" s="150">
        <f>E76*J76</f>
        <v>-6</v>
      </c>
      <c r="Q76" s="143">
        <v>2</v>
      </c>
      <c r="AA76" s="119">
        <v>12</v>
      </c>
      <c r="AB76" s="119">
        <v>0</v>
      </c>
      <c r="AC76" s="119">
        <v>52</v>
      </c>
      <c r="BB76" s="119">
        <v>1</v>
      </c>
      <c r="BC76" s="119">
        <f>IF(BB76=1,G76,0)</f>
        <v>0</v>
      </c>
      <c r="BD76" s="119">
        <f>IF(BB76=2,G76,0)</f>
        <v>0</v>
      </c>
      <c r="BE76" s="119">
        <f>IF(BB76=3,G76,0)</f>
        <v>0</v>
      </c>
      <c r="BF76" s="119">
        <f>IF(BB76=4,G76,0)</f>
        <v>0</v>
      </c>
      <c r="BG76" s="119">
        <f>IF(BB76=5,G76,0)</f>
        <v>0</v>
      </c>
    </row>
    <row r="77" spans="1:59" ht="25.5">
      <c r="A77" s="144">
        <v>53</v>
      </c>
      <c r="B77" s="145" t="s">
        <v>196</v>
      </c>
      <c r="C77" s="146" t="s">
        <v>197</v>
      </c>
      <c r="D77" s="147" t="s">
        <v>100</v>
      </c>
      <c r="E77" s="148">
        <v>40</v>
      </c>
      <c r="F77" s="195">
        <v>0</v>
      </c>
      <c r="G77" s="149">
        <f>E77*F77</f>
        <v>0</v>
      </c>
      <c r="H77" s="150">
        <v>6.7000000000000002E-4</v>
      </c>
      <c r="I77" s="150">
        <f>E77*H77</f>
        <v>2.6800000000000001E-2</v>
      </c>
      <c r="J77" s="150">
        <v>-0.26100000000000001</v>
      </c>
      <c r="K77" s="150">
        <f>E77*J77</f>
        <v>-10.440000000000001</v>
      </c>
      <c r="Q77" s="143">
        <v>2</v>
      </c>
      <c r="AA77" s="119">
        <v>12</v>
      </c>
      <c r="AB77" s="119">
        <v>0</v>
      </c>
      <c r="AC77" s="119">
        <v>53</v>
      </c>
      <c r="BB77" s="119">
        <v>1</v>
      </c>
      <c r="BC77" s="119">
        <f>IF(BB77=1,G77,0)</f>
        <v>0</v>
      </c>
      <c r="BD77" s="119">
        <f>IF(BB77=2,G77,0)</f>
        <v>0</v>
      </c>
      <c r="BE77" s="119">
        <f>IF(BB77=3,G77,0)</f>
        <v>0</v>
      </c>
      <c r="BF77" s="119">
        <f>IF(BB77=4,G77,0)</f>
        <v>0</v>
      </c>
      <c r="BG77" s="119">
        <f>IF(BB77=5,G77,0)</f>
        <v>0</v>
      </c>
    </row>
    <row r="78" spans="1:59">
      <c r="A78" s="151"/>
      <c r="B78" s="152" t="s">
        <v>69</v>
      </c>
      <c r="C78" s="153" t="str">
        <f>CONCATENATE(B73," ",C73)</f>
        <v>96 Bourání konstrukcí</v>
      </c>
      <c r="D78" s="151"/>
      <c r="E78" s="154"/>
      <c r="F78" s="197"/>
      <c r="G78" s="155">
        <f>SUM(G73:G77)</f>
        <v>0</v>
      </c>
      <c r="H78" s="156"/>
      <c r="I78" s="157">
        <f>SUM(I73:I77)</f>
        <v>4.7905999999999997E-2</v>
      </c>
      <c r="J78" s="156"/>
      <c r="K78" s="157">
        <f>SUM(K73:K77)</f>
        <v>-20.275000000000002</v>
      </c>
      <c r="Q78" s="143">
        <v>4</v>
      </c>
      <c r="BC78" s="158">
        <f>SUM(BC73:BC77)</f>
        <v>0</v>
      </c>
      <c r="BD78" s="158">
        <f>SUM(BD73:BD77)</f>
        <v>0</v>
      </c>
      <c r="BE78" s="158">
        <f>SUM(BE73:BE77)</f>
        <v>0</v>
      </c>
      <c r="BF78" s="158">
        <f>SUM(BF73:BF77)</f>
        <v>0</v>
      </c>
      <c r="BG78" s="158">
        <f>SUM(BG73:BG77)</f>
        <v>0</v>
      </c>
    </row>
    <row r="79" spans="1:59">
      <c r="A79" s="136" t="s">
        <v>66</v>
      </c>
      <c r="B79" s="137" t="s">
        <v>198</v>
      </c>
      <c r="C79" s="138" t="s">
        <v>199</v>
      </c>
      <c r="D79" s="139"/>
      <c r="E79" s="140"/>
      <c r="F79" s="196"/>
      <c r="G79" s="141"/>
      <c r="H79" s="142"/>
      <c r="I79" s="142"/>
      <c r="J79" s="142"/>
      <c r="K79" s="142"/>
      <c r="Q79" s="143">
        <v>1</v>
      </c>
    </row>
    <row r="80" spans="1:59">
      <c r="A80" s="144">
        <v>54</v>
      </c>
      <c r="B80" s="145" t="s">
        <v>200</v>
      </c>
      <c r="C80" s="146" t="s">
        <v>201</v>
      </c>
      <c r="D80" s="147" t="s">
        <v>128</v>
      </c>
      <c r="E80" s="148">
        <v>0.15</v>
      </c>
      <c r="F80" s="195">
        <v>0</v>
      </c>
      <c r="G80" s="149">
        <f t="shared" ref="G80:G86" si="32">E80*F80</f>
        <v>0</v>
      </c>
      <c r="H80" s="150">
        <v>0</v>
      </c>
      <c r="I80" s="150">
        <f t="shared" ref="I80:I86" si="33">E80*H80</f>
        <v>0</v>
      </c>
      <c r="J80" s="150">
        <v>-2.63E-3</v>
      </c>
      <c r="K80" s="150">
        <f t="shared" ref="K80:K86" si="34">E80*J80</f>
        <v>-3.9449999999999999E-4</v>
      </c>
      <c r="Q80" s="143">
        <v>2</v>
      </c>
      <c r="AA80" s="119">
        <v>12</v>
      </c>
      <c r="AB80" s="119">
        <v>0</v>
      </c>
      <c r="AC80" s="119">
        <v>54</v>
      </c>
      <c r="BB80" s="119">
        <v>1</v>
      </c>
      <c r="BC80" s="119">
        <f t="shared" ref="BC80:BC86" si="35">IF(BB80=1,G80,0)</f>
        <v>0</v>
      </c>
      <c r="BD80" s="119">
        <f t="shared" ref="BD80:BD86" si="36">IF(BB80=2,G80,0)</f>
        <v>0</v>
      </c>
      <c r="BE80" s="119">
        <f t="shared" ref="BE80:BE86" si="37">IF(BB80=3,G80,0)</f>
        <v>0</v>
      </c>
      <c r="BF80" s="119">
        <f t="shared" ref="BF80:BF86" si="38">IF(BB80=4,G80,0)</f>
        <v>0</v>
      </c>
      <c r="BG80" s="119">
        <f t="shared" ref="BG80:BG86" si="39">IF(BB80=5,G80,0)</f>
        <v>0</v>
      </c>
    </row>
    <row r="81" spans="1:59">
      <c r="A81" s="144">
        <v>55</v>
      </c>
      <c r="B81" s="145" t="s">
        <v>202</v>
      </c>
      <c r="C81" s="146" t="s">
        <v>203</v>
      </c>
      <c r="D81" s="147" t="s">
        <v>113</v>
      </c>
      <c r="E81" s="148">
        <v>20.28</v>
      </c>
      <c r="F81" s="195">
        <v>0</v>
      </c>
      <c r="G81" s="149">
        <f t="shared" si="32"/>
        <v>0</v>
      </c>
      <c r="H81" s="150">
        <v>0</v>
      </c>
      <c r="I81" s="150">
        <f t="shared" si="33"/>
        <v>0</v>
      </c>
      <c r="J81" s="150">
        <v>0</v>
      </c>
      <c r="K81" s="150">
        <f t="shared" si="34"/>
        <v>0</v>
      </c>
      <c r="Q81" s="143">
        <v>2</v>
      </c>
      <c r="AA81" s="119">
        <v>12</v>
      </c>
      <c r="AB81" s="119">
        <v>0</v>
      </c>
      <c r="AC81" s="119">
        <v>55</v>
      </c>
      <c r="BB81" s="119">
        <v>1</v>
      </c>
      <c r="BC81" s="119">
        <f t="shared" si="35"/>
        <v>0</v>
      </c>
      <c r="BD81" s="119">
        <f t="shared" si="36"/>
        <v>0</v>
      </c>
      <c r="BE81" s="119">
        <f t="shared" si="37"/>
        <v>0</v>
      </c>
      <c r="BF81" s="119">
        <f t="shared" si="38"/>
        <v>0</v>
      </c>
      <c r="BG81" s="119">
        <f t="shared" si="39"/>
        <v>0</v>
      </c>
    </row>
    <row r="82" spans="1:59">
      <c r="A82" s="144">
        <v>56</v>
      </c>
      <c r="B82" s="145" t="s">
        <v>204</v>
      </c>
      <c r="C82" s="146" t="s">
        <v>205</v>
      </c>
      <c r="D82" s="147" t="s">
        <v>113</v>
      </c>
      <c r="E82" s="148">
        <v>40.56</v>
      </c>
      <c r="F82" s="195">
        <v>0</v>
      </c>
      <c r="G82" s="149">
        <f t="shared" si="32"/>
        <v>0</v>
      </c>
      <c r="H82" s="150">
        <v>0</v>
      </c>
      <c r="I82" s="150">
        <f t="shared" si="33"/>
        <v>0</v>
      </c>
      <c r="J82" s="150">
        <v>0</v>
      </c>
      <c r="K82" s="150">
        <f t="shared" si="34"/>
        <v>0</v>
      </c>
      <c r="Q82" s="143">
        <v>2</v>
      </c>
      <c r="AA82" s="119">
        <v>12</v>
      </c>
      <c r="AB82" s="119">
        <v>0</v>
      </c>
      <c r="AC82" s="119">
        <v>56</v>
      </c>
      <c r="BB82" s="119">
        <v>1</v>
      </c>
      <c r="BC82" s="119">
        <f t="shared" si="35"/>
        <v>0</v>
      </c>
      <c r="BD82" s="119">
        <f t="shared" si="36"/>
        <v>0</v>
      </c>
      <c r="BE82" s="119">
        <f t="shared" si="37"/>
        <v>0</v>
      </c>
      <c r="BF82" s="119">
        <f t="shared" si="38"/>
        <v>0</v>
      </c>
      <c r="BG82" s="119">
        <f t="shared" si="39"/>
        <v>0</v>
      </c>
    </row>
    <row r="83" spans="1:59">
      <c r="A83" s="144">
        <v>57</v>
      </c>
      <c r="B83" s="145" t="s">
        <v>206</v>
      </c>
      <c r="C83" s="146" t="s">
        <v>207</v>
      </c>
      <c r="D83" s="147" t="s">
        <v>113</v>
      </c>
      <c r="E83" s="148">
        <v>20.28</v>
      </c>
      <c r="F83" s="195">
        <v>0</v>
      </c>
      <c r="G83" s="149">
        <f t="shared" si="32"/>
        <v>0</v>
      </c>
      <c r="H83" s="150">
        <v>0</v>
      </c>
      <c r="I83" s="150">
        <f t="shared" si="33"/>
        <v>0</v>
      </c>
      <c r="J83" s="150">
        <v>0</v>
      </c>
      <c r="K83" s="150">
        <f t="shared" si="34"/>
        <v>0</v>
      </c>
      <c r="Q83" s="143">
        <v>2</v>
      </c>
      <c r="AA83" s="119">
        <v>12</v>
      </c>
      <c r="AB83" s="119">
        <v>0</v>
      </c>
      <c r="AC83" s="119">
        <v>57</v>
      </c>
      <c r="BB83" s="119">
        <v>1</v>
      </c>
      <c r="BC83" s="119">
        <f t="shared" si="35"/>
        <v>0</v>
      </c>
      <c r="BD83" s="119">
        <f t="shared" si="36"/>
        <v>0</v>
      </c>
      <c r="BE83" s="119">
        <f t="shared" si="37"/>
        <v>0</v>
      </c>
      <c r="BF83" s="119">
        <f t="shared" si="38"/>
        <v>0</v>
      </c>
      <c r="BG83" s="119">
        <f t="shared" si="39"/>
        <v>0</v>
      </c>
    </row>
    <row r="84" spans="1:59">
      <c r="A84" s="144">
        <v>58</v>
      </c>
      <c r="B84" s="145" t="s">
        <v>208</v>
      </c>
      <c r="C84" s="146" t="s">
        <v>209</v>
      </c>
      <c r="D84" s="147" t="s">
        <v>113</v>
      </c>
      <c r="E84" s="148">
        <v>20.28</v>
      </c>
      <c r="F84" s="195">
        <v>0</v>
      </c>
      <c r="G84" s="149">
        <f t="shared" si="32"/>
        <v>0</v>
      </c>
      <c r="H84" s="150">
        <v>0</v>
      </c>
      <c r="I84" s="150">
        <f t="shared" si="33"/>
        <v>0</v>
      </c>
      <c r="J84" s="150">
        <v>0</v>
      </c>
      <c r="K84" s="150">
        <f t="shared" si="34"/>
        <v>0</v>
      </c>
      <c r="Q84" s="143">
        <v>2</v>
      </c>
      <c r="AA84" s="119">
        <v>12</v>
      </c>
      <c r="AB84" s="119">
        <v>0</v>
      </c>
      <c r="AC84" s="119">
        <v>58</v>
      </c>
      <c r="BB84" s="119">
        <v>1</v>
      </c>
      <c r="BC84" s="119">
        <f t="shared" si="35"/>
        <v>0</v>
      </c>
      <c r="BD84" s="119">
        <f t="shared" si="36"/>
        <v>0</v>
      </c>
      <c r="BE84" s="119">
        <f t="shared" si="37"/>
        <v>0</v>
      </c>
      <c r="BF84" s="119">
        <f t="shared" si="38"/>
        <v>0</v>
      </c>
      <c r="BG84" s="119">
        <f t="shared" si="39"/>
        <v>0</v>
      </c>
    </row>
    <row r="85" spans="1:59">
      <c r="A85" s="144">
        <v>59</v>
      </c>
      <c r="B85" s="145" t="s">
        <v>210</v>
      </c>
      <c r="C85" s="146" t="s">
        <v>211</v>
      </c>
      <c r="D85" s="147" t="s">
        <v>113</v>
      </c>
      <c r="E85" s="148">
        <v>304.2</v>
      </c>
      <c r="F85" s="195">
        <v>0</v>
      </c>
      <c r="G85" s="149">
        <f t="shared" si="32"/>
        <v>0</v>
      </c>
      <c r="H85" s="150">
        <v>0</v>
      </c>
      <c r="I85" s="150">
        <f t="shared" si="33"/>
        <v>0</v>
      </c>
      <c r="J85" s="150">
        <v>0</v>
      </c>
      <c r="K85" s="150">
        <f t="shared" si="34"/>
        <v>0</v>
      </c>
      <c r="Q85" s="143">
        <v>2</v>
      </c>
      <c r="AA85" s="119">
        <v>12</v>
      </c>
      <c r="AB85" s="119">
        <v>0</v>
      </c>
      <c r="AC85" s="119">
        <v>59</v>
      </c>
      <c r="BB85" s="119">
        <v>1</v>
      </c>
      <c r="BC85" s="119">
        <f t="shared" si="35"/>
        <v>0</v>
      </c>
      <c r="BD85" s="119">
        <f t="shared" si="36"/>
        <v>0</v>
      </c>
      <c r="BE85" s="119">
        <f t="shared" si="37"/>
        <v>0</v>
      </c>
      <c r="BF85" s="119">
        <f t="shared" si="38"/>
        <v>0</v>
      </c>
      <c r="BG85" s="119">
        <f t="shared" si="39"/>
        <v>0</v>
      </c>
    </row>
    <row r="86" spans="1:59">
      <c r="A86" s="144">
        <v>60</v>
      </c>
      <c r="B86" s="145" t="s">
        <v>212</v>
      </c>
      <c r="C86" s="146" t="s">
        <v>213</v>
      </c>
      <c r="D86" s="147" t="s">
        <v>113</v>
      </c>
      <c r="E86" s="148">
        <v>20.28</v>
      </c>
      <c r="F86" s="195">
        <v>0</v>
      </c>
      <c r="G86" s="149">
        <f t="shared" si="32"/>
        <v>0</v>
      </c>
      <c r="H86" s="150">
        <v>0</v>
      </c>
      <c r="I86" s="150">
        <f t="shared" si="33"/>
        <v>0</v>
      </c>
      <c r="J86" s="150">
        <v>0</v>
      </c>
      <c r="K86" s="150">
        <f t="shared" si="34"/>
        <v>0</v>
      </c>
      <c r="Q86" s="143">
        <v>2</v>
      </c>
      <c r="AA86" s="119">
        <v>12</v>
      </c>
      <c r="AB86" s="119">
        <v>0</v>
      </c>
      <c r="AC86" s="119">
        <v>60</v>
      </c>
      <c r="BB86" s="119">
        <v>1</v>
      </c>
      <c r="BC86" s="119">
        <f t="shared" si="35"/>
        <v>0</v>
      </c>
      <c r="BD86" s="119">
        <f t="shared" si="36"/>
        <v>0</v>
      </c>
      <c r="BE86" s="119">
        <f t="shared" si="37"/>
        <v>0</v>
      </c>
      <c r="BF86" s="119">
        <f t="shared" si="38"/>
        <v>0</v>
      </c>
      <c r="BG86" s="119">
        <f t="shared" si="39"/>
        <v>0</v>
      </c>
    </row>
    <row r="87" spans="1:59">
      <c r="A87" s="151"/>
      <c r="B87" s="152" t="s">
        <v>69</v>
      </c>
      <c r="C87" s="153" t="str">
        <f>CONCATENATE(B79," ",C79)</f>
        <v>97 Prorážení otvorů</v>
      </c>
      <c r="D87" s="151"/>
      <c r="E87" s="154"/>
      <c r="F87" s="197"/>
      <c r="G87" s="155">
        <f>SUM(G79:G86)</f>
        <v>0</v>
      </c>
      <c r="H87" s="156"/>
      <c r="I87" s="157">
        <f>SUM(I79:I86)</f>
        <v>0</v>
      </c>
      <c r="J87" s="156"/>
      <c r="K87" s="157">
        <f>SUM(K79:K86)</f>
        <v>-3.9449999999999999E-4</v>
      </c>
      <c r="Q87" s="143">
        <v>4</v>
      </c>
      <c r="BC87" s="158">
        <f>SUM(BC79:BC86)</f>
        <v>0</v>
      </c>
      <c r="BD87" s="158">
        <f>SUM(BD79:BD86)</f>
        <v>0</v>
      </c>
      <c r="BE87" s="158">
        <f>SUM(BE79:BE86)</f>
        <v>0</v>
      </c>
      <c r="BF87" s="158">
        <f>SUM(BF79:BF86)</f>
        <v>0</v>
      </c>
      <c r="BG87" s="158">
        <f>SUM(BG79:BG86)</f>
        <v>0</v>
      </c>
    </row>
    <row r="88" spans="1:59">
      <c r="A88" s="136" t="s">
        <v>66</v>
      </c>
      <c r="B88" s="137" t="s">
        <v>214</v>
      </c>
      <c r="C88" s="138" t="s">
        <v>215</v>
      </c>
      <c r="D88" s="139"/>
      <c r="E88" s="140"/>
      <c r="F88" s="196"/>
      <c r="G88" s="141"/>
      <c r="H88" s="142"/>
      <c r="I88" s="142"/>
      <c r="J88" s="142"/>
      <c r="K88" s="142"/>
      <c r="Q88" s="143">
        <v>1</v>
      </c>
    </row>
    <row r="89" spans="1:59">
      <c r="A89" s="144">
        <v>61</v>
      </c>
      <c r="B89" s="145" t="s">
        <v>216</v>
      </c>
      <c r="C89" s="146" t="s">
        <v>217</v>
      </c>
      <c r="D89" s="147" t="s">
        <v>113</v>
      </c>
      <c r="E89" s="148">
        <v>102.99299999999999</v>
      </c>
      <c r="F89" s="195">
        <v>0</v>
      </c>
      <c r="G89" s="149">
        <f>E89*F89</f>
        <v>0</v>
      </c>
      <c r="H89" s="150">
        <v>0</v>
      </c>
      <c r="I89" s="150">
        <f>E89*H89</f>
        <v>0</v>
      </c>
      <c r="J89" s="150">
        <v>0</v>
      </c>
      <c r="K89" s="150">
        <f>E89*J89</f>
        <v>0</v>
      </c>
      <c r="Q89" s="143">
        <v>2</v>
      </c>
      <c r="AA89" s="119">
        <v>12</v>
      </c>
      <c r="AB89" s="119">
        <v>0</v>
      </c>
      <c r="AC89" s="119">
        <v>61</v>
      </c>
      <c r="BB89" s="119">
        <v>1</v>
      </c>
      <c r="BC89" s="119">
        <f>IF(BB89=1,G89,0)</f>
        <v>0</v>
      </c>
      <c r="BD89" s="119">
        <f>IF(BB89=2,G89,0)</f>
        <v>0</v>
      </c>
      <c r="BE89" s="119">
        <f>IF(BB89=3,G89,0)</f>
        <v>0</v>
      </c>
      <c r="BF89" s="119">
        <f>IF(BB89=4,G89,0)</f>
        <v>0</v>
      </c>
      <c r="BG89" s="119">
        <f>IF(BB89=5,G89,0)</f>
        <v>0</v>
      </c>
    </row>
    <row r="90" spans="1:59">
      <c r="A90" s="144">
        <v>62</v>
      </c>
      <c r="B90" s="145" t="s">
        <v>218</v>
      </c>
      <c r="C90" s="146" t="s">
        <v>219</v>
      </c>
      <c r="D90" s="147" t="s">
        <v>113</v>
      </c>
      <c r="E90" s="148">
        <v>1.4080000000000001E-2</v>
      </c>
      <c r="F90" s="195">
        <v>0</v>
      </c>
      <c r="G90" s="149">
        <f>E90*F90</f>
        <v>0</v>
      </c>
      <c r="H90" s="150">
        <v>0</v>
      </c>
      <c r="I90" s="150">
        <f>E90*H90</f>
        <v>0</v>
      </c>
      <c r="J90" s="150">
        <v>0</v>
      </c>
      <c r="K90" s="150">
        <f>E90*J90</f>
        <v>0</v>
      </c>
      <c r="Q90" s="143">
        <v>2</v>
      </c>
      <c r="AA90" s="119">
        <v>12</v>
      </c>
      <c r="AB90" s="119">
        <v>0</v>
      </c>
      <c r="AC90" s="119">
        <v>62</v>
      </c>
      <c r="BB90" s="119">
        <v>1</v>
      </c>
      <c r="BC90" s="119">
        <f>IF(BB90=1,G90,0)</f>
        <v>0</v>
      </c>
      <c r="BD90" s="119">
        <f>IF(BB90=2,G90,0)</f>
        <v>0</v>
      </c>
      <c r="BE90" s="119">
        <f>IF(BB90=3,G90,0)</f>
        <v>0</v>
      </c>
      <c r="BF90" s="119">
        <f>IF(BB90=4,G90,0)</f>
        <v>0</v>
      </c>
      <c r="BG90" s="119">
        <f>IF(BB90=5,G90,0)</f>
        <v>0</v>
      </c>
    </row>
    <row r="91" spans="1:59">
      <c r="A91" s="144">
        <v>63</v>
      </c>
      <c r="B91" s="145" t="s">
        <v>220</v>
      </c>
      <c r="C91" s="146" t="s">
        <v>221</v>
      </c>
      <c r="D91" s="147" t="s">
        <v>113</v>
      </c>
      <c r="E91" s="148">
        <v>9.9500000000000005E-2</v>
      </c>
      <c r="F91" s="195">
        <v>0</v>
      </c>
      <c r="G91" s="149">
        <f>E91*F91</f>
        <v>0</v>
      </c>
      <c r="H91" s="150">
        <v>0</v>
      </c>
      <c r="I91" s="150">
        <f>E91*H91</f>
        <v>0</v>
      </c>
      <c r="J91" s="150">
        <v>0</v>
      </c>
      <c r="K91" s="150">
        <f>E91*J91</f>
        <v>0</v>
      </c>
      <c r="Q91" s="143">
        <v>2</v>
      </c>
      <c r="AA91" s="119">
        <v>12</v>
      </c>
      <c r="AB91" s="119">
        <v>0</v>
      </c>
      <c r="AC91" s="119">
        <v>63</v>
      </c>
      <c r="BB91" s="119">
        <v>1</v>
      </c>
      <c r="BC91" s="119">
        <f>IF(BB91=1,G91,0)</f>
        <v>0</v>
      </c>
      <c r="BD91" s="119">
        <f>IF(BB91=2,G91,0)</f>
        <v>0</v>
      </c>
      <c r="BE91" s="119">
        <f>IF(BB91=3,G91,0)</f>
        <v>0</v>
      </c>
      <c r="BF91" s="119">
        <f>IF(BB91=4,G91,0)</f>
        <v>0</v>
      </c>
      <c r="BG91" s="119">
        <f>IF(BB91=5,G91,0)</f>
        <v>0</v>
      </c>
    </row>
    <row r="92" spans="1:59">
      <c r="A92" s="151"/>
      <c r="B92" s="152" t="s">
        <v>69</v>
      </c>
      <c r="C92" s="153" t="str">
        <f>CONCATENATE(B88," ",C88)</f>
        <v>99 Staveništní přesun hmot</v>
      </c>
      <c r="D92" s="151"/>
      <c r="E92" s="154"/>
      <c r="F92" s="197"/>
      <c r="G92" s="155">
        <f>SUM(G88:G91)</f>
        <v>0</v>
      </c>
      <c r="H92" s="156"/>
      <c r="I92" s="157">
        <f>SUM(I88:I91)</f>
        <v>0</v>
      </c>
      <c r="J92" s="156"/>
      <c r="K92" s="157">
        <f>SUM(K88:K91)</f>
        <v>0</v>
      </c>
      <c r="Q92" s="143">
        <v>4</v>
      </c>
      <c r="BC92" s="158">
        <f>SUM(BC88:BC91)</f>
        <v>0</v>
      </c>
      <c r="BD92" s="158">
        <f>SUM(BD88:BD91)</f>
        <v>0</v>
      </c>
      <c r="BE92" s="158">
        <f>SUM(BE88:BE91)</f>
        <v>0</v>
      </c>
      <c r="BF92" s="158">
        <f>SUM(BF88:BF91)</f>
        <v>0</v>
      </c>
      <c r="BG92" s="158">
        <f>SUM(BG88:BG91)</f>
        <v>0</v>
      </c>
    </row>
    <row r="93" spans="1:59">
      <c r="A93" s="136" t="s">
        <v>66</v>
      </c>
      <c r="B93" s="137" t="s">
        <v>222</v>
      </c>
      <c r="C93" s="138" t="s">
        <v>223</v>
      </c>
      <c r="D93" s="139"/>
      <c r="E93" s="140"/>
      <c r="F93" s="196"/>
      <c r="G93" s="141"/>
      <c r="H93" s="142"/>
      <c r="I93" s="142"/>
      <c r="J93" s="142"/>
      <c r="K93" s="142"/>
      <c r="Q93" s="143">
        <v>1</v>
      </c>
    </row>
    <row r="94" spans="1:59">
      <c r="A94" s="144">
        <v>64</v>
      </c>
      <c r="B94" s="145" t="s">
        <v>224</v>
      </c>
      <c r="C94" s="146" t="s">
        <v>225</v>
      </c>
      <c r="D94" s="147" t="s">
        <v>100</v>
      </c>
      <c r="E94" s="148">
        <v>14</v>
      </c>
      <c r="F94" s="195">
        <v>0</v>
      </c>
      <c r="G94" s="149">
        <f>E94*F94</f>
        <v>0</v>
      </c>
      <c r="H94" s="150">
        <v>0.11365</v>
      </c>
      <c r="I94" s="150">
        <f>E94*H94</f>
        <v>1.5911</v>
      </c>
      <c r="J94" s="150">
        <v>0</v>
      </c>
      <c r="K94" s="150">
        <f>E94*J94</f>
        <v>0</v>
      </c>
      <c r="Q94" s="143">
        <v>2</v>
      </c>
      <c r="AA94" s="119">
        <v>12</v>
      </c>
      <c r="AB94" s="119">
        <v>0</v>
      </c>
      <c r="AC94" s="119">
        <v>64</v>
      </c>
      <c r="BB94" s="119">
        <v>2</v>
      </c>
      <c r="BC94" s="119">
        <f>IF(BB94=1,G94,0)</f>
        <v>0</v>
      </c>
      <c r="BD94" s="119">
        <f>IF(BB94=2,G94,0)</f>
        <v>0</v>
      </c>
      <c r="BE94" s="119">
        <f>IF(BB94=3,G94,0)</f>
        <v>0</v>
      </c>
      <c r="BF94" s="119">
        <f>IF(BB94=4,G94,0)</f>
        <v>0</v>
      </c>
      <c r="BG94" s="119">
        <f>IF(BB94=5,G94,0)</f>
        <v>0</v>
      </c>
    </row>
    <row r="95" spans="1:59">
      <c r="A95" s="144">
        <v>65</v>
      </c>
      <c r="B95" s="145" t="s">
        <v>226</v>
      </c>
      <c r="C95" s="146" t="s">
        <v>227</v>
      </c>
      <c r="D95" s="147" t="s">
        <v>128</v>
      </c>
      <c r="E95" s="148">
        <v>0.8</v>
      </c>
      <c r="F95" s="195">
        <v>0</v>
      </c>
      <c r="G95" s="149">
        <f>E95*F95</f>
        <v>0</v>
      </c>
      <c r="H95" s="150">
        <v>3.6889999999999999E-2</v>
      </c>
      <c r="I95" s="150">
        <f>E95*H95</f>
        <v>2.9512E-2</v>
      </c>
      <c r="J95" s="150">
        <v>0</v>
      </c>
      <c r="K95" s="150">
        <f>E95*J95</f>
        <v>0</v>
      </c>
      <c r="Q95" s="143">
        <v>2</v>
      </c>
      <c r="AA95" s="119">
        <v>12</v>
      </c>
      <c r="AB95" s="119">
        <v>0</v>
      </c>
      <c r="AC95" s="119">
        <v>65</v>
      </c>
      <c r="BB95" s="119">
        <v>2</v>
      </c>
      <c r="BC95" s="119">
        <f>IF(BB95=1,G95,0)</f>
        <v>0</v>
      </c>
      <c r="BD95" s="119">
        <f>IF(BB95=2,G95,0)</f>
        <v>0</v>
      </c>
      <c r="BE95" s="119">
        <f>IF(BB95=3,G95,0)</f>
        <v>0</v>
      </c>
      <c r="BF95" s="119">
        <f>IF(BB95=4,G95,0)</f>
        <v>0</v>
      </c>
      <c r="BG95" s="119">
        <f>IF(BB95=5,G95,0)</f>
        <v>0</v>
      </c>
    </row>
    <row r="96" spans="1:59">
      <c r="A96" s="144">
        <v>66</v>
      </c>
      <c r="B96" s="145" t="s">
        <v>228</v>
      </c>
      <c r="C96" s="146" t="s">
        <v>229</v>
      </c>
      <c r="D96" s="147" t="s">
        <v>128</v>
      </c>
      <c r="E96" s="148">
        <v>2.5</v>
      </c>
      <c r="F96" s="195">
        <v>0</v>
      </c>
      <c r="G96" s="149">
        <f>E96*F96</f>
        <v>0</v>
      </c>
      <c r="H96" s="150">
        <v>1.0000000000000001E-5</v>
      </c>
      <c r="I96" s="150">
        <f>E96*H96</f>
        <v>2.5000000000000001E-5</v>
      </c>
      <c r="J96" s="150">
        <v>0</v>
      </c>
      <c r="K96" s="150">
        <f>E96*J96</f>
        <v>0</v>
      </c>
      <c r="Q96" s="143">
        <v>2</v>
      </c>
      <c r="AA96" s="119">
        <v>12</v>
      </c>
      <c r="AB96" s="119">
        <v>0</v>
      </c>
      <c r="AC96" s="119">
        <v>66</v>
      </c>
      <c r="BB96" s="119">
        <v>2</v>
      </c>
      <c r="BC96" s="119">
        <f>IF(BB96=1,G96,0)</f>
        <v>0</v>
      </c>
      <c r="BD96" s="119">
        <f>IF(BB96=2,G96,0)</f>
        <v>0</v>
      </c>
      <c r="BE96" s="119">
        <f>IF(BB96=3,G96,0)</f>
        <v>0</v>
      </c>
      <c r="BF96" s="119">
        <f>IF(BB96=4,G96,0)</f>
        <v>0</v>
      </c>
      <c r="BG96" s="119">
        <f>IF(BB96=5,G96,0)</f>
        <v>0</v>
      </c>
    </row>
    <row r="97" spans="1:59">
      <c r="A97" s="144">
        <v>67</v>
      </c>
      <c r="B97" s="145" t="s">
        <v>230</v>
      </c>
      <c r="C97" s="146" t="s">
        <v>231</v>
      </c>
      <c r="D97" s="147" t="s">
        <v>113</v>
      </c>
      <c r="E97" s="148">
        <v>1.6579999999999999</v>
      </c>
      <c r="F97" s="195">
        <v>0</v>
      </c>
      <c r="G97" s="149">
        <f>E97*F97</f>
        <v>0</v>
      </c>
      <c r="H97" s="150">
        <v>0</v>
      </c>
      <c r="I97" s="150">
        <f>E97*H97</f>
        <v>0</v>
      </c>
      <c r="J97" s="150">
        <v>0</v>
      </c>
      <c r="K97" s="150">
        <f>E97*J97</f>
        <v>0</v>
      </c>
      <c r="Q97" s="143">
        <v>2</v>
      </c>
      <c r="AA97" s="119">
        <v>12</v>
      </c>
      <c r="AB97" s="119">
        <v>0</v>
      </c>
      <c r="AC97" s="119">
        <v>67</v>
      </c>
      <c r="BB97" s="119">
        <v>2</v>
      </c>
      <c r="BC97" s="119">
        <f>IF(BB97=1,G97,0)</f>
        <v>0</v>
      </c>
      <c r="BD97" s="119">
        <f>IF(BB97=2,G97,0)</f>
        <v>0</v>
      </c>
      <c r="BE97" s="119">
        <f>IF(BB97=3,G97,0)</f>
        <v>0</v>
      </c>
      <c r="BF97" s="119">
        <f>IF(BB97=4,G97,0)</f>
        <v>0</v>
      </c>
      <c r="BG97" s="119">
        <f>IF(BB97=5,G97,0)</f>
        <v>0</v>
      </c>
    </row>
    <row r="98" spans="1:59">
      <c r="A98" s="151"/>
      <c r="B98" s="152" t="s">
        <v>69</v>
      </c>
      <c r="C98" s="153" t="str">
        <f>CONCATENATE(B93," ",C93)</f>
        <v>765 Krytiny tvrdé</v>
      </c>
      <c r="D98" s="151"/>
      <c r="E98" s="154"/>
      <c r="F98" s="197"/>
      <c r="G98" s="155">
        <f>SUM(G93:G97)</f>
        <v>0</v>
      </c>
      <c r="H98" s="156"/>
      <c r="I98" s="157">
        <f>SUM(I93:I97)</f>
        <v>1.6206369999999999</v>
      </c>
      <c r="J98" s="156"/>
      <c r="K98" s="157">
        <f>SUM(K93:K97)</f>
        <v>0</v>
      </c>
      <c r="Q98" s="143">
        <v>4</v>
      </c>
      <c r="BC98" s="158">
        <f>SUM(BC93:BC97)</f>
        <v>0</v>
      </c>
      <c r="BD98" s="158">
        <f>SUM(BD93:BD97)</f>
        <v>0</v>
      </c>
      <c r="BE98" s="158">
        <f>SUM(BE93:BE97)</f>
        <v>0</v>
      </c>
      <c r="BF98" s="158">
        <f>SUM(BF93:BF97)</f>
        <v>0</v>
      </c>
      <c r="BG98" s="158">
        <f>SUM(BG93:BG97)</f>
        <v>0</v>
      </c>
    </row>
    <row r="99" spans="1:59">
      <c r="E99" s="119"/>
    </row>
    <row r="100" spans="1:59">
      <c r="E100" s="119"/>
    </row>
    <row r="101" spans="1:59">
      <c r="E101" s="119"/>
    </row>
    <row r="102" spans="1:59">
      <c r="E102" s="119"/>
    </row>
    <row r="103" spans="1:59">
      <c r="E103" s="119"/>
    </row>
    <row r="104" spans="1:59">
      <c r="E104" s="119"/>
    </row>
    <row r="105" spans="1:59">
      <c r="E105" s="119"/>
    </row>
    <row r="106" spans="1:59">
      <c r="E106" s="119"/>
    </row>
    <row r="107" spans="1:59">
      <c r="E107" s="119"/>
    </row>
    <row r="108" spans="1:59">
      <c r="E108" s="119"/>
    </row>
    <row r="109" spans="1:59">
      <c r="E109" s="119"/>
    </row>
    <row r="110" spans="1:59">
      <c r="E110" s="119"/>
    </row>
    <row r="111" spans="1:59">
      <c r="E111" s="119"/>
    </row>
    <row r="112" spans="1:59">
      <c r="E112" s="119"/>
    </row>
    <row r="113" spans="1:7">
      <c r="E113" s="119"/>
    </row>
    <row r="114" spans="1:7">
      <c r="E114" s="119"/>
    </row>
    <row r="115" spans="1:7">
      <c r="E115" s="119"/>
    </row>
    <row r="116" spans="1:7">
      <c r="E116" s="119"/>
    </row>
    <row r="117" spans="1:7">
      <c r="E117" s="119"/>
    </row>
    <row r="118" spans="1:7">
      <c r="E118" s="119"/>
    </row>
    <row r="119" spans="1:7">
      <c r="E119" s="119"/>
    </row>
    <row r="120" spans="1:7">
      <c r="E120" s="119"/>
    </row>
    <row r="121" spans="1:7">
      <c r="E121" s="119"/>
    </row>
    <row r="122" spans="1:7">
      <c r="A122" s="159"/>
      <c r="B122" s="159"/>
      <c r="C122" s="159"/>
      <c r="D122" s="159"/>
      <c r="E122" s="159"/>
      <c r="F122" s="159"/>
      <c r="G122" s="159"/>
    </row>
    <row r="123" spans="1:7">
      <c r="A123" s="159"/>
      <c r="B123" s="159"/>
      <c r="C123" s="159"/>
      <c r="D123" s="159"/>
      <c r="E123" s="159"/>
      <c r="F123" s="159"/>
      <c r="G123" s="159"/>
    </row>
    <row r="124" spans="1:7">
      <c r="A124" s="159"/>
      <c r="B124" s="159"/>
      <c r="C124" s="159"/>
      <c r="D124" s="159"/>
      <c r="E124" s="159"/>
      <c r="F124" s="159"/>
      <c r="G124" s="159"/>
    </row>
    <row r="125" spans="1:7">
      <c r="A125" s="159"/>
      <c r="B125" s="159"/>
      <c r="C125" s="159"/>
      <c r="D125" s="159"/>
      <c r="E125" s="159"/>
      <c r="F125" s="159"/>
      <c r="G125" s="159"/>
    </row>
    <row r="126" spans="1:7">
      <c r="E126" s="119"/>
    </row>
    <row r="127" spans="1:7">
      <c r="E127" s="119"/>
    </row>
    <row r="128" spans="1:7">
      <c r="E128" s="119"/>
    </row>
    <row r="129" spans="5:5">
      <c r="E129" s="119"/>
    </row>
    <row r="130" spans="5:5">
      <c r="E130" s="119"/>
    </row>
    <row r="131" spans="5:5">
      <c r="E131" s="119"/>
    </row>
    <row r="132" spans="5:5">
      <c r="E132" s="119"/>
    </row>
    <row r="133" spans="5:5">
      <c r="E133" s="119"/>
    </row>
    <row r="134" spans="5:5">
      <c r="E134" s="119"/>
    </row>
    <row r="135" spans="5:5">
      <c r="E135" s="119"/>
    </row>
    <row r="136" spans="5:5">
      <c r="E136" s="119"/>
    </row>
    <row r="137" spans="5:5">
      <c r="E137" s="119"/>
    </row>
    <row r="138" spans="5:5">
      <c r="E138" s="119"/>
    </row>
    <row r="139" spans="5:5">
      <c r="E139" s="119"/>
    </row>
    <row r="140" spans="5:5">
      <c r="E140" s="119"/>
    </row>
    <row r="141" spans="5:5">
      <c r="E141" s="119"/>
    </row>
    <row r="142" spans="5:5">
      <c r="E142" s="119"/>
    </row>
    <row r="143" spans="5:5">
      <c r="E143" s="119"/>
    </row>
    <row r="144" spans="5:5">
      <c r="E144" s="119"/>
    </row>
    <row r="145" spans="1:7">
      <c r="E145" s="119"/>
    </row>
    <row r="146" spans="1:7">
      <c r="E146" s="119"/>
    </row>
    <row r="147" spans="1:7">
      <c r="E147" s="119"/>
    </row>
    <row r="148" spans="1:7">
      <c r="E148" s="119"/>
    </row>
    <row r="149" spans="1:7">
      <c r="E149" s="119"/>
    </row>
    <row r="150" spans="1:7">
      <c r="E150" s="119"/>
    </row>
    <row r="151" spans="1:7">
      <c r="A151" s="160"/>
      <c r="B151" s="160"/>
    </row>
    <row r="152" spans="1:7">
      <c r="A152" s="159"/>
      <c r="B152" s="159"/>
      <c r="C152" s="162"/>
      <c r="D152" s="162"/>
      <c r="E152" s="163"/>
      <c r="F152" s="162"/>
      <c r="G152" s="164"/>
    </row>
    <row r="153" spans="1:7">
      <c r="A153" s="165"/>
      <c r="B153" s="165"/>
      <c r="C153" s="159"/>
      <c r="D153" s="159"/>
      <c r="E153" s="166"/>
      <c r="F153" s="159"/>
      <c r="G153" s="159"/>
    </row>
    <row r="154" spans="1:7">
      <c r="A154" s="159"/>
      <c r="B154" s="159"/>
      <c r="C154" s="159"/>
      <c r="D154" s="159"/>
      <c r="E154" s="166"/>
      <c r="F154" s="159"/>
      <c r="G154" s="159"/>
    </row>
    <row r="155" spans="1:7">
      <c r="A155" s="159"/>
      <c r="B155" s="159"/>
      <c r="C155" s="159"/>
      <c r="D155" s="159"/>
      <c r="E155" s="166"/>
      <c r="F155" s="159"/>
      <c r="G155" s="159"/>
    </row>
    <row r="156" spans="1:7">
      <c r="A156" s="159"/>
      <c r="B156" s="159"/>
      <c r="C156" s="159"/>
      <c r="D156" s="159"/>
      <c r="E156" s="166"/>
      <c r="F156" s="159"/>
      <c r="G156" s="159"/>
    </row>
    <row r="157" spans="1:7">
      <c r="A157" s="159"/>
      <c r="B157" s="159"/>
      <c r="C157" s="159"/>
      <c r="D157" s="159"/>
      <c r="E157" s="166"/>
      <c r="F157" s="159"/>
      <c r="G157" s="159"/>
    </row>
    <row r="158" spans="1:7">
      <c r="A158" s="159"/>
      <c r="B158" s="159"/>
      <c r="C158" s="159"/>
      <c r="D158" s="159"/>
      <c r="E158" s="166"/>
      <c r="F158" s="159"/>
      <c r="G158" s="159"/>
    </row>
    <row r="159" spans="1:7">
      <c r="A159" s="159"/>
      <c r="B159" s="159"/>
      <c r="C159" s="159"/>
      <c r="D159" s="159"/>
      <c r="E159" s="166"/>
      <c r="F159" s="159"/>
      <c r="G159" s="159"/>
    </row>
    <row r="160" spans="1:7">
      <c r="A160" s="159"/>
      <c r="B160" s="159"/>
      <c r="C160" s="159"/>
      <c r="D160" s="159"/>
      <c r="E160" s="166"/>
      <c r="F160" s="159"/>
      <c r="G160" s="159"/>
    </row>
    <row r="161" spans="1:7">
      <c r="A161" s="159"/>
      <c r="B161" s="159"/>
      <c r="C161" s="159"/>
      <c r="D161" s="159"/>
      <c r="E161" s="166"/>
      <c r="F161" s="159"/>
      <c r="G161" s="159"/>
    </row>
    <row r="162" spans="1:7">
      <c r="A162" s="159"/>
      <c r="B162" s="159"/>
      <c r="C162" s="159"/>
      <c r="D162" s="159"/>
      <c r="E162" s="166"/>
      <c r="F162" s="159"/>
      <c r="G162" s="159"/>
    </row>
    <row r="163" spans="1:7">
      <c r="A163" s="159"/>
      <c r="B163" s="159"/>
      <c r="C163" s="159"/>
      <c r="D163" s="159"/>
      <c r="E163" s="166"/>
      <c r="F163" s="159"/>
      <c r="G163" s="159"/>
    </row>
    <row r="164" spans="1:7">
      <c r="A164" s="159"/>
      <c r="B164" s="159"/>
      <c r="C164" s="159"/>
      <c r="D164" s="159"/>
      <c r="E164" s="166"/>
      <c r="F164" s="159"/>
      <c r="G164" s="159"/>
    </row>
    <row r="165" spans="1:7">
      <c r="A165" s="159"/>
      <c r="B165" s="159"/>
      <c r="C165" s="159"/>
      <c r="D165" s="159"/>
      <c r="E165" s="166"/>
      <c r="F165" s="159"/>
      <c r="G165" s="159"/>
    </row>
  </sheetData>
  <sheetProtection sheet="1"/>
  <mergeCells count="5">
    <mergeCell ref="A1:I1"/>
    <mergeCell ref="A3:B3"/>
    <mergeCell ref="A5:B5"/>
    <mergeCell ref="G5:I5"/>
    <mergeCell ref="A4:B4"/>
  </mergeCells>
  <phoneticPr fontId="21" type="noConversion"/>
  <printOptions gridLinesSet="0"/>
  <pageMargins left="2.09" right="0.39370078740157483" top="0.78740157480314965" bottom="0.93" header="0.31496062992125984" footer="0.31496062992125984"/>
  <pageSetup paperSize="8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E51"/>
  <sheetViews>
    <sheetView tabSelected="1" workbookViewId="0">
      <selection activeCell="B33" sqref="B33:G41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>
      <c r="A1" s="1" t="s">
        <v>0</v>
      </c>
      <c r="B1" s="2"/>
      <c r="C1" s="2"/>
      <c r="D1" s="2"/>
      <c r="E1" s="2"/>
      <c r="F1" s="2"/>
      <c r="G1" s="2"/>
    </row>
    <row r="2" spans="1:57" ht="21.75" customHeight="1">
      <c r="A2" s="208" t="s">
        <v>268</v>
      </c>
      <c r="B2" s="209"/>
      <c r="C2" s="209"/>
      <c r="D2" s="209"/>
      <c r="E2" s="209"/>
      <c r="F2" s="209"/>
      <c r="G2" s="209"/>
    </row>
    <row r="3" spans="1:57" ht="15" customHeight="1" thickBot="1"/>
    <row r="4" spans="1:57" ht="12.95" customHeight="1">
      <c r="A4" s="3" t="s">
        <v>237</v>
      </c>
      <c r="B4" s="4"/>
      <c r="C4" s="5" t="s">
        <v>238</v>
      </c>
      <c r="D4" s="5"/>
      <c r="E4" s="5"/>
      <c r="F4" s="6"/>
      <c r="G4" s="7"/>
    </row>
    <row r="5" spans="1:57" ht="12.95" customHeight="1">
      <c r="A5" s="175"/>
      <c r="B5" s="176"/>
      <c r="C5" s="181" t="s">
        <v>240</v>
      </c>
      <c r="D5" s="178"/>
      <c r="E5" s="178"/>
      <c r="F5" s="179"/>
      <c r="G5" s="180"/>
    </row>
    <row r="6" spans="1:57" ht="12.95" customHeight="1">
      <c r="A6" s="29" t="s">
        <v>1</v>
      </c>
      <c r="B6" s="173"/>
      <c r="C6" s="30" t="s">
        <v>2</v>
      </c>
      <c r="D6" s="84"/>
      <c r="E6" s="84"/>
      <c r="F6" s="12" t="s">
        <v>3</v>
      </c>
      <c r="G6" s="13"/>
    </row>
    <row r="7" spans="1:57" ht="12.95" customHeight="1">
      <c r="A7" s="8"/>
      <c r="B7" s="9"/>
      <c r="C7" s="10" t="s">
        <v>70</v>
      </c>
      <c r="D7" s="11"/>
      <c r="E7" s="11"/>
      <c r="F7" s="12"/>
      <c r="G7" s="13"/>
    </row>
    <row r="8" spans="1:57" ht="12.95" customHeight="1">
      <c r="A8" s="14" t="s">
        <v>5</v>
      </c>
      <c r="B8" s="15"/>
      <c r="C8" s="16" t="s">
        <v>6</v>
      </c>
      <c r="D8" s="16"/>
      <c r="E8" s="16"/>
      <c r="F8" s="17" t="s">
        <v>7</v>
      </c>
      <c r="G8" s="18"/>
    </row>
    <row r="9" spans="1:57" ht="12.95" customHeight="1">
      <c r="A9" s="8"/>
      <c r="B9" s="9"/>
      <c r="C9" s="10" t="s">
        <v>70</v>
      </c>
      <c r="D9" s="11"/>
      <c r="E9" s="11"/>
      <c r="F9" s="19"/>
      <c r="G9" s="13"/>
    </row>
    <row r="10" spans="1:57">
      <c r="A10" s="14" t="s">
        <v>14</v>
      </c>
      <c r="B10" s="16"/>
      <c r="C10" s="200"/>
      <c r="D10" s="201"/>
      <c r="E10" s="20" t="s">
        <v>8</v>
      </c>
      <c r="F10" s="21"/>
      <c r="G10" s="22">
        <v>0</v>
      </c>
      <c r="H10" s="23"/>
      <c r="I10" s="23"/>
    </row>
    <row r="11" spans="1:57">
      <c r="A11" s="14" t="s">
        <v>9</v>
      </c>
      <c r="B11" s="16"/>
      <c r="C11" s="202" t="s">
        <v>235</v>
      </c>
      <c r="D11" s="203"/>
      <c r="E11" s="17" t="s">
        <v>10</v>
      </c>
      <c r="F11" s="16"/>
      <c r="G11" s="24">
        <f ca="1">IF(PocetMJ=0,,ROUND((F26+F28)/PocetMJ,1))</f>
        <v>0</v>
      </c>
    </row>
    <row r="12" spans="1:57">
      <c r="A12" s="25" t="s">
        <v>11</v>
      </c>
      <c r="B12" s="26"/>
      <c r="C12" s="26"/>
      <c r="D12" s="26"/>
      <c r="E12" s="27" t="s">
        <v>12</v>
      </c>
      <c r="F12" s="26"/>
      <c r="G12" s="28"/>
    </row>
    <row r="13" spans="1:57">
      <c r="A13" s="29" t="s">
        <v>13</v>
      </c>
      <c r="B13" s="30"/>
      <c r="C13" s="30"/>
      <c r="D13" s="30"/>
      <c r="E13" s="12" t="s">
        <v>14</v>
      </c>
      <c r="F13" s="30"/>
      <c r="G13" s="13"/>
      <c r="BA13" s="31"/>
      <c r="BB13" s="31"/>
      <c r="BC13" s="31"/>
      <c r="BD13" s="31"/>
      <c r="BE13" s="31"/>
    </row>
    <row r="14" spans="1:57">
      <c r="A14" s="29"/>
      <c r="B14" s="30"/>
      <c r="C14" s="30"/>
      <c r="D14" s="30"/>
      <c r="E14" s="204"/>
      <c r="F14" s="205"/>
      <c r="G14" s="206"/>
    </row>
    <row r="15" spans="1:57" ht="28.5" customHeight="1" thickBot="1">
      <c r="A15" s="32" t="s">
        <v>15</v>
      </c>
      <c r="B15" s="33"/>
      <c r="C15" s="33"/>
      <c r="D15" s="33"/>
      <c r="E15" s="34"/>
      <c r="F15" s="34"/>
      <c r="G15" s="35"/>
    </row>
    <row r="16" spans="1:57" ht="17.25" customHeight="1" thickBot="1">
      <c r="A16" s="36" t="s">
        <v>16</v>
      </c>
      <c r="B16" s="37"/>
      <c r="C16" s="38"/>
      <c r="D16" s="39" t="s">
        <v>17</v>
      </c>
      <c r="E16" s="40"/>
      <c r="F16" s="40"/>
      <c r="G16" s="38"/>
    </row>
    <row r="17" spans="1:8" ht="15.95" customHeight="1">
      <c r="A17" s="41"/>
      <c r="B17" s="42" t="s">
        <v>18</v>
      </c>
      <c r="C17" s="43">
        <v>0</v>
      </c>
      <c r="D17" s="44" t="s">
        <v>232</v>
      </c>
      <c r="E17" s="45"/>
      <c r="F17" s="46"/>
      <c r="G17" s="43">
        <f ca="1">'Rekapitulace II.části SO'!I23</f>
        <v>0</v>
      </c>
    </row>
    <row r="18" spans="1:8" ht="15.95" customHeight="1">
      <c r="A18" s="41" t="s">
        <v>19</v>
      </c>
      <c r="B18" s="42" t="s">
        <v>20</v>
      </c>
      <c r="C18" s="43">
        <v>0</v>
      </c>
      <c r="D18" s="25" t="s">
        <v>241</v>
      </c>
      <c r="E18" s="47"/>
      <c r="F18" s="48"/>
      <c r="G18" s="43">
        <f ca="1">'Rekapitulace II.části SO'!I24</f>
        <v>0</v>
      </c>
    </row>
    <row r="19" spans="1:8" ht="15.95" customHeight="1">
      <c r="A19" s="41" t="s">
        <v>21</v>
      </c>
      <c r="B19" s="42" t="s">
        <v>22</v>
      </c>
      <c r="C19" s="43">
        <f ca="1">'Rekapitulace II.části SO'!HSV</f>
        <v>0</v>
      </c>
      <c r="D19" s="25" t="s">
        <v>234</v>
      </c>
      <c r="E19" s="47"/>
      <c r="F19" s="48"/>
      <c r="G19" s="43">
        <f ca="1">'Rekapitulace II.části SO'!I25</f>
        <v>0</v>
      </c>
    </row>
    <row r="20" spans="1:8" ht="15.95" customHeight="1">
      <c r="A20" s="49" t="s">
        <v>23</v>
      </c>
      <c r="B20" s="42" t="s">
        <v>24</v>
      </c>
      <c r="C20" s="43">
        <f ca="1">'Rekapitulace II.části SO'!PSV</f>
        <v>0</v>
      </c>
      <c r="D20" s="25"/>
      <c r="E20" s="47"/>
      <c r="F20" s="48"/>
      <c r="G20" s="43"/>
    </row>
    <row r="21" spans="1:8" ht="15.95" customHeight="1">
      <c r="A21" s="50" t="s">
        <v>25</v>
      </c>
      <c r="B21" s="42"/>
      <c r="C21" s="43">
        <f>SUM(C17:C20)</f>
        <v>0</v>
      </c>
      <c r="D21" s="51"/>
      <c r="E21" s="47"/>
      <c r="F21" s="48"/>
      <c r="G21" s="43"/>
    </row>
    <row r="22" spans="1:8" ht="15.95" customHeight="1">
      <c r="A22" s="50"/>
      <c r="B22" s="42"/>
      <c r="C22" s="43"/>
      <c r="D22" s="25"/>
      <c r="E22" s="47"/>
      <c r="F22" s="48"/>
      <c r="G22" s="43"/>
    </row>
    <row r="23" spans="1:8" ht="15.95" customHeight="1">
      <c r="A23" s="50" t="s">
        <v>26</v>
      </c>
      <c r="B23" s="42"/>
      <c r="C23" s="43">
        <v>0</v>
      </c>
      <c r="D23" s="25"/>
      <c r="E23" s="47"/>
      <c r="F23" s="48"/>
      <c r="G23" s="43"/>
    </row>
    <row r="24" spans="1:8" ht="15.95" customHeight="1">
      <c r="A24" s="29" t="s">
        <v>27</v>
      </c>
      <c r="B24" s="30"/>
      <c r="C24" s="43">
        <f>C21+C23</f>
        <v>0</v>
      </c>
      <c r="D24" s="25" t="s">
        <v>28</v>
      </c>
      <c r="E24" s="47"/>
      <c r="F24" s="48"/>
      <c r="G24" s="43">
        <v>0</v>
      </c>
    </row>
    <row r="25" spans="1:8" ht="15.95" customHeight="1" thickBot="1">
      <c r="A25" s="53" t="s">
        <v>29</v>
      </c>
      <c r="B25" s="55"/>
      <c r="C25" s="52">
        <f>C24+G25</f>
        <v>0</v>
      </c>
      <c r="D25" s="53" t="s">
        <v>30</v>
      </c>
      <c r="E25" s="54"/>
      <c r="F25" s="55"/>
      <c r="G25" s="52">
        <f>SUM(G17:G24)</f>
        <v>0</v>
      </c>
    </row>
    <row r="26" spans="1:8">
      <c r="A26" s="29" t="s">
        <v>36</v>
      </c>
      <c r="B26" s="30"/>
      <c r="C26" s="56">
        <v>15</v>
      </c>
      <c r="D26" s="16" t="s">
        <v>37</v>
      </c>
      <c r="E26" s="17"/>
      <c r="F26" s="57">
        <v>0</v>
      </c>
      <c r="G26" s="13"/>
    </row>
    <row r="27" spans="1:8">
      <c r="A27" s="14" t="s">
        <v>38</v>
      </c>
      <c r="B27" s="16"/>
      <c r="C27" s="56">
        <v>15</v>
      </c>
      <c r="D27" s="16" t="s">
        <v>37</v>
      </c>
      <c r="E27" s="17"/>
      <c r="F27" s="58">
        <f>ROUND(PRODUCT(F26,C27/100),0)</f>
        <v>0</v>
      </c>
      <c r="G27" s="28"/>
    </row>
    <row r="28" spans="1:8">
      <c r="A28" s="14" t="s">
        <v>36</v>
      </c>
      <c r="B28" s="16"/>
      <c r="C28" s="56">
        <v>21</v>
      </c>
      <c r="D28" s="16" t="s">
        <v>37</v>
      </c>
      <c r="E28" s="17"/>
      <c r="F28" s="57">
        <f>C25</f>
        <v>0</v>
      </c>
      <c r="G28" s="18"/>
    </row>
    <row r="29" spans="1:8">
      <c r="A29" s="14" t="s">
        <v>38</v>
      </c>
      <c r="B29" s="16"/>
      <c r="C29" s="56">
        <v>21</v>
      </c>
      <c r="D29" s="16" t="s">
        <v>37</v>
      </c>
      <c r="E29" s="17"/>
      <c r="F29" s="58">
        <f>ROUND(PRODUCT(F28,C29/100),0)</f>
        <v>0</v>
      </c>
      <c r="G29" s="28"/>
    </row>
    <row r="30" spans="1:8" s="64" customFormat="1" ht="19.5" customHeight="1" thickBot="1">
      <c r="A30" s="59" t="s">
        <v>39</v>
      </c>
      <c r="B30" s="60"/>
      <c r="C30" s="60"/>
      <c r="D30" s="60"/>
      <c r="E30" s="61"/>
      <c r="F30" s="62">
        <f>ROUND(SUM(F26:F29),0)</f>
        <v>0</v>
      </c>
      <c r="G30" s="63"/>
    </row>
    <row r="32" spans="1:8">
      <c r="A32" s="65"/>
      <c r="B32" s="65"/>
      <c r="C32" s="65"/>
      <c r="D32" s="65"/>
      <c r="E32" s="65"/>
      <c r="F32" s="65"/>
      <c r="G32" s="65"/>
      <c r="H32" t="s">
        <v>4</v>
      </c>
    </row>
    <row r="33" spans="1:8" ht="14.25" customHeight="1">
      <c r="A33" s="65"/>
      <c r="B33" s="207"/>
      <c r="C33" s="207"/>
      <c r="D33" s="207"/>
      <c r="E33" s="207"/>
      <c r="F33" s="207"/>
      <c r="G33" s="207"/>
      <c r="H33" t="s">
        <v>4</v>
      </c>
    </row>
    <row r="34" spans="1:8" ht="12.75" customHeight="1">
      <c r="A34" s="66"/>
      <c r="B34" s="207"/>
      <c r="C34" s="207"/>
      <c r="D34" s="207"/>
      <c r="E34" s="207"/>
      <c r="F34" s="207"/>
      <c r="G34" s="207"/>
      <c r="H34" t="s">
        <v>4</v>
      </c>
    </row>
    <row r="35" spans="1:8">
      <c r="A35" s="66"/>
      <c r="B35" s="207"/>
      <c r="C35" s="207"/>
      <c r="D35" s="207"/>
      <c r="E35" s="207"/>
      <c r="F35" s="207"/>
      <c r="G35" s="207"/>
      <c r="H35" t="s">
        <v>4</v>
      </c>
    </row>
    <row r="36" spans="1:8">
      <c r="A36" s="66"/>
      <c r="B36" s="207"/>
      <c r="C36" s="207"/>
      <c r="D36" s="207"/>
      <c r="E36" s="207"/>
      <c r="F36" s="207"/>
      <c r="G36" s="207"/>
      <c r="H36" t="s">
        <v>4</v>
      </c>
    </row>
    <row r="37" spans="1:8">
      <c r="A37" s="66"/>
      <c r="B37" s="207"/>
      <c r="C37" s="207"/>
      <c r="D37" s="207"/>
      <c r="E37" s="207"/>
      <c r="F37" s="207"/>
      <c r="G37" s="207"/>
      <c r="H37" t="s">
        <v>4</v>
      </c>
    </row>
    <row r="38" spans="1:8">
      <c r="A38" s="66"/>
      <c r="B38" s="207"/>
      <c r="C38" s="207"/>
      <c r="D38" s="207"/>
      <c r="E38" s="207"/>
      <c r="F38" s="207"/>
      <c r="G38" s="207"/>
      <c r="H38" t="s">
        <v>4</v>
      </c>
    </row>
    <row r="39" spans="1:8">
      <c r="A39" s="66"/>
      <c r="B39" s="207"/>
      <c r="C39" s="207"/>
      <c r="D39" s="207"/>
      <c r="E39" s="207"/>
      <c r="F39" s="207"/>
      <c r="G39" s="207"/>
      <c r="H39" t="s">
        <v>4</v>
      </c>
    </row>
    <row r="40" spans="1:8">
      <c r="A40" s="66"/>
      <c r="B40" s="207"/>
      <c r="C40" s="207"/>
      <c r="D40" s="207"/>
      <c r="E40" s="207"/>
      <c r="F40" s="207"/>
      <c r="G40" s="207"/>
      <c r="H40" t="s">
        <v>4</v>
      </c>
    </row>
    <row r="41" spans="1:8">
      <c r="A41" s="66"/>
      <c r="B41" s="207"/>
      <c r="C41" s="207"/>
      <c r="D41" s="207"/>
      <c r="E41" s="207"/>
      <c r="F41" s="207"/>
      <c r="G41" s="207"/>
      <c r="H41" t="s">
        <v>4</v>
      </c>
    </row>
    <row r="42" spans="1:8">
      <c r="B42" s="199"/>
      <c r="C42" s="199"/>
      <c r="D42" s="199"/>
      <c r="E42" s="199"/>
      <c r="F42" s="199"/>
      <c r="G42" s="199"/>
    </row>
    <row r="43" spans="1:8">
      <c r="B43" s="199"/>
      <c r="C43" s="199"/>
      <c r="D43" s="199"/>
      <c r="E43" s="199"/>
      <c r="F43" s="199"/>
      <c r="G43" s="199"/>
    </row>
    <row r="44" spans="1:8">
      <c r="B44" s="199"/>
      <c r="C44" s="199"/>
      <c r="D44" s="199"/>
      <c r="E44" s="199"/>
      <c r="F44" s="199"/>
      <c r="G44" s="199"/>
    </row>
    <row r="45" spans="1:8">
      <c r="B45" s="199"/>
      <c r="C45" s="199"/>
      <c r="D45" s="199"/>
      <c r="E45" s="199"/>
      <c r="F45" s="199"/>
      <c r="G45" s="199"/>
    </row>
    <row r="46" spans="1:8">
      <c r="B46" s="199"/>
      <c r="C46" s="199"/>
      <c r="D46" s="199"/>
      <c r="E46" s="199"/>
      <c r="F46" s="199"/>
      <c r="G46" s="199"/>
    </row>
    <row r="47" spans="1:8">
      <c r="B47" s="199"/>
      <c r="C47" s="199"/>
      <c r="D47" s="199"/>
      <c r="E47" s="199"/>
      <c r="F47" s="199"/>
      <c r="G47" s="199"/>
    </row>
    <row r="48" spans="1:8">
      <c r="B48" s="199"/>
      <c r="C48" s="199"/>
      <c r="D48" s="199"/>
      <c r="E48" s="199"/>
      <c r="F48" s="199"/>
      <c r="G48" s="199"/>
    </row>
    <row r="49" spans="2:7">
      <c r="B49" s="199"/>
      <c r="C49" s="199"/>
      <c r="D49" s="199"/>
      <c r="E49" s="199"/>
      <c r="F49" s="199"/>
      <c r="G49" s="199"/>
    </row>
    <row r="50" spans="2:7">
      <c r="B50" s="199"/>
      <c r="C50" s="199"/>
      <c r="D50" s="199"/>
      <c r="E50" s="199"/>
      <c r="F50" s="199"/>
      <c r="G50" s="199"/>
    </row>
    <row r="51" spans="2:7">
      <c r="B51" s="199"/>
      <c r="C51" s="199"/>
      <c r="D51" s="199"/>
      <c r="E51" s="199"/>
      <c r="F51" s="199"/>
      <c r="G51" s="199"/>
    </row>
  </sheetData>
  <sheetProtection sheet="1"/>
  <mergeCells count="15">
    <mergeCell ref="B43:G43"/>
    <mergeCell ref="B50:G50"/>
    <mergeCell ref="B51:G51"/>
    <mergeCell ref="B44:G44"/>
    <mergeCell ref="B45:G45"/>
    <mergeCell ref="B46:G46"/>
    <mergeCell ref="B47:G47"/>
    <mergeCell ref="B48:G48"/>
    <mergeCell ref="B49:G49"/>
    <mergeCell ref="A2:G2"/>
    <mergeCell ref="B42:G42"/>
    <mergeCell ref="C10:D10"/>
    <mergeCell ref="C11:D11"/>
    <mergeCell ref="E14:G14"/>
    <mergeCell ref="B33:G41"/>
  </mergeCells>
  <phoneticPr fontId="21" type="noConversion"/>
  <pageMargins left="0.6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E77"/>
  <sheetViews>
    <sheetView workbookViewId="0">
      <selection activeCell="I33" sqref="I33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>
      <c r="A1" s="210" t="s">
        <v>5</v>
      </c>
      <c r="B1" s="211"/>
      <c r="C1" s="67" t="s">
        <v>270</v>
      </c>
      <c r="D1" s="68"/>
      <c r="E1" s="69"/>
      <c r="F1" s="68"/>
      <c r="G1" s="70"/>
      <c r="H1" s="71"/>
      <c r="I1" s="72"/>
    </row>
    <row r="2" spans="1:9">
      <c r="A2" s="218" t="s">
        <v>1</v>
      </c>
      <c r="B2" s="219"/>
      <c r="C2" s="186" t="str">
        <f>C1</f>
        <v xml:space="preserve"> Revitalizace ohradní zdi kostela v Hrusicích</v>
      </c>
      <c r="D2" s="159"/>
      <c r="E2" s="166"/>
      <c r="F2" s="159"/>
      <c r="G2" s="187"/>
      <c r="H2" s="188"/>
      <c r="I2" s="189"/>
    </row>
    <row r="3" spans="1:9" ht="13.5" thickBot="1">
      <c r="A3" s="212" t="s">
        <v>237</v>
      </c>
      <c r="B3" s="213"/>
      <c r="C3" s="73" t="s">
        <v>268</v>
      </c>
      <c r="D3" s="74"/>
      <c r="E3" s="75"/>
      <c r="F3" s="74"/>
      <c r="G3" s="214"/>
      <c r="H3" s="214"/>
      <c r="I3" s="215"/>
    </row>
    <row r="4" spans="1:9" ht="13.5" thickTop="1"/>
    <row r="5" spans="1:9" ht="19.5" customHeight="1">
      <c r="A5" s="76" t="s">
        <v>41</v>
      </c>
      <c r="B5" s="1"/>
      <c r="C5" s="1"/>
      <c r="D5" s="1"/>
      <c r="E5" s="1"/>
      <c r="F5" s="1"/>
      <c r="G5" s="1"/>
      <c r="H5" s="1"/>
      <c r="I5" s="1"/>
    </row>
    <row r="6" spans="1:9" ht="13.5" thickBot="1"/>
    <row r="7" spans="1:9" s="30" customFormat="1" ht="13.5" thickBot="1">
      <c r="A7" s="77"/>
      <c r="B7" s="78" t="s">
        <v>42</v>
      </c>
      <c r="C7" s="78"/>
      <c r="D7" s="79"/>
      <c r="E7" s="80" t="s">
        <v>43</v>
      </c>
      <c r="F7" s="81" t="s">
        <v>44</v>
      </c>
      <c r="G7" s="81" t="s">
        <v>45</v>
      </c>
      <c r="H7" s="81" t="s">
        <v>46</v>
      </c>
      <c r="I7" s="82" t="s">
        <v>26</v>
      </c>
    </row>
    <row r="8" spans="1:9" s="30" customFormat="1">
      <c r="A8" s="167" t="s">
        <v>67</v>
      </c>
      <c r="B8" s="83" t="s">
        <v>68</v>
      </c>
      <c r="C8" s="84"/>
      <c r="D8" s="85"/>
      <c r="E8" s="168">
        <f ca="1">'Položky II.část SO'!G15</f>
        <v>0</v>
      </c>
      <c r="F8" s="169">
        <v>0</v>
      </c>
      <c r="G8" s="169">
        <v>0</v>
      </c>
      <c r="H8" s="169">
        <v>0</v>
      </c>
      <c r="I8" s="170">
        <v>0</v>
      </c>
    </row>
    <row r="9" spans="1:9" s="30" customFormat="1">
      <c r="A9" s="167" t="s">
        <v>109</v>
      </c>
      <c r="B9" s="83" t="s">
        <v>110</v>
      </c>
      <c r="C9" s="84"/>
      <c r="D9" s="85"/>
      <c r="E9" s="168">
        <f ca="1">'Položky II.část SO'!G18</f>
        <v>0</v>
      </c>
      <c r="F9" s="169">
        <v>0</v>
      </c>
      <c r="G9" s="169">
        <v>0</v>
      </c>
      <c r="H9" s="169">
        <v>0</v>
      </c>
      <c r="I9" s="170">
        <v>0</v>
      </c>
    </row>
    <row r="10" spans="1:9" s="30" customFormat="1">
      <c r="A10" s="167" t="s">
        <v>134</v>
      </c>
      <c r="B10" s="83" t="s">
        <v>135</v>
      </c>
      <c r="C10" s="84"/>
      <c r="D10" s="85"/>
      <c r="E10" s="168">
        <f ca="1">'Položky II.část SO'!G24</f>
        <v>0</v>
      </c>
      <c r="F10" s="169">
        <v>0</v>
      </c>
      <c r="G10" s="169">
        <v>0</v>
      </c>
      <c r="H10" s="169">
        <v>0</v>
      </c>
      <c r="I10" s="170">
        <v>0</v>
      </c>
    </row>
    <row r="11" spans="1:9" s="30" customFormat="1">
      <c r="A11" s="167" t="s">
        <v>150</v>
      </c>
      <c r="B11" s="83" t="s">
        <v>151</v>
      </c>
      <c r="C11" s="84"/>
      <c r="D11" s="85"/>
      <c r="E11" s="168">
        <f ca="1">'Položky II.část SO'!G28</f>
        <v>0</v>
      </c>
      <c r="F11" s="169">
        <v>0</v>
      </c>
      <c r="G11" s="169">
        <v>0</v>
      </c>
      <c r="H11" s="169">
        <v>0</v>
      </c>
      <c r="I11" s="170">
        <v>0</v>
      </c>
    </row>
    <row r="12" spans="1:9" s="30" customFormat="1">
      <c r="A12" s="167" t="s">
        <v>180</v>
      </c>
      <c r="B12" s="83" t="s">
        <v>181</v>
      </c>
      <c r="C12" s="84"/>
      <c r="D12" s="85"/>
      <c r="E12" s="168">
        <f ca="1">'Položky II.část SO'!G31</f>
        <v>0</v>
      </c>
      <c r="F12" s="169">
        <v>0</v>
      </c>
      <c r="G12" s="169">
        <v>0</v>
      </c>
      <c r="H12" s="169">
        <v>0</v>
      </c>
      <c r="I12" s="170">
        <v>0</v>
      </c>
    </row>
    <row r="13" spans="1:9" s="30" customFormat="1">
      <c r="A13" s="167" t="s">
        <v>184</v>
      </c>
      <c r="B13" s="83" t="s">
        <v>185</v>
      </c>
      <c r="C13" s="84"/>
      <c r="D13" s="85"/>
      <c r="E13" s="168">
        <f ca="1">'Položky II.část SO'!G35</f>
        <v>0</v>
      </c>
      <c r="F13" s="169">
        <v>0</v>
      </c>
      <c r="G13" s="169">
        <v>0</v>
      </c>
      <c r="H13" s="169">
        <v>0</v>
      </c>
      <c r="I13" s="170">
        <v>0</v>
      </c>
    </row>
    <row r="14" spans="1:9" s="30" customFormat="1">
      <c r="A14" s="167" t="s">
        <v>188</v>
      </c>
      <c r="B14" s="83" t="s">
        <v>189</v>
      </c>
      <c r="C14" s="84"/>
      <c r="D14" s="85"/>
      <c r="E14" s="168">
        <f ca="1">'Položky II.část SO'!G39</f>
        <v>0</v>
      </c>
      <c r="F14" s="169">
        <v>0</v>
      </c>
      <c r="G14" s="169">
        <v>0</v>
      </c>
      <c r="H14" s="169">
        <v>0</v>
      </c>
      <c r="I14" s="170">
        <v>0</v>
      </c>
    </row>
    <row r="15" spans="1:9" s="30" customFormat="1">
      <c r="A15" s="167" t="s">
        <v>198</v>
      </c>
      <c r="B15" s="83" t="s">
        <v>199</v>
      </c>
      <c r="C15" s="84"/>
      <c r="D15" s="85"/>
      <c r="E15" s="168">
        <f ca="1">'Položky II.část SO'!G48</f>
        <v>0</v>
      </c>
      <c r="F15" s="169">
        <v>0</v>
      </c>
      <c r="G15" s="169">
        <v>0</v>
      </c>
      <c r="H15" s="169">
        <v>0</v>
      </c>
      <c r="I15" s="170">
        <v>0</v>
      </c>
    </row>
    <row r="16" spans="1:9" s="30" customFormat="1">
      <c r="A16" s="167" t="s">
        <v>214</v>
      </c>
      <c r="B16" s="83" t="s">
        <v>215</v>
      </c>
      <c r="C16" s="84"/>
      <c r="D16" s="85"/>
      <c r="E16" s="168">
        <f ca="1">'Položky II.část SO'!G52</f>
        <v>0</v>
      </c>
      <c r="F16" s="169">
        <v>0</v>
      </c>
      <c r="G16" s="169">
        <v>0</v>
      </c>
      <c r="H16" s="169">
        <v>0</v>
      </c>
      <c r="I16" s="170">
        <v>0</v>
      </c>
    </row>
    <row r="17" spans="1:57" s="30" customFormat="1" ht="13.5" thickBot="1">
      <c r="A17" s="167" t="s">
        <v>222</v>
      </c>
      <c r="B17" s="83" t="s">
        <v>223</v>
      </c>
      <c r="C17" s="84"/>
      <c r="D17" s="85"/>
      <c r="E17" s="168">
        <v>0</v>
      </c>
      <c r="F17" s="169">
        <f ca="1">'Položky II.část SO'!G58</f>
        <v>0</v>
      </c>
      <c r="G17" s="169">
        <v>0</v>
      </c>
      <c r="H17" s="169">
        <v>0</v>
      </c>
      <c r="I17" s="170">
        <v>0</v>
      </c>
    </row>
    <row r="18" spans="1:57" s="91" customFormat="1" ht="13.5" thickBot="1">
      <c r="A18" s="86"/>
      <c r="B18" s="78" t="s">
        <v>47</v>
      </c>
      <c r="C18" s="78"/>
      <c r="D18" s="87"/>
      <c r="E18" s="88">
        <f>SUM(E8:E17)</f>
        <v>0</v>
      </c>
      <c r="F18" s="89">
        <f>SUM(F8:F17)</f>
        <v>0</v>
      </c>
      <c r="G18" s="89">
        <f>SUM(G8:G17)</f>
        <v>0</v>
      </c>
      <c r="H18" s="89">
        <f>SUM(H8:H17)</f>
        <v>0</v>
      </c>
      <c r="I18" s="90">
        <f>SUM(I8:I17)</f>
        <v>0</v>
      </c>
    </row>
    <row r="19" spans="1:57">
      <c r="A19" s="84"/>
      <c r="B19" s="84"/>
      <c r="C19" s="84"/>
      <c r="D19" s="84"/>
      <c r="E19" s="84"/>
      <c r="F19" s="84"/>
      <c r="G19" s="84"/>
      <c r="H19" s="84"/>
      <c r="I19" s="84"/>
    </row>
    <row r="20" spans="1:57" ht="19.5" customHeight="1">
      <c r="A20" s="92" t="s">
        <v>48</v>
      </c>
      <c r="B20" s="92"/>
      <c r="C20" s="92"/>
      <c r="D20" s="92"/>
      <c r="E20" s="92"/>
      <c r="F20" s="92"/>
      <c r="G20" s="93"/>
      <c r="H20" s="92"/>
      <c r="I20" s="92"/>
      <c r="BA20" s="31"/>
      <c r="BB20" s="31"/>
      <c r="BC20" s="31"/>
      <c r="BD20" s="31"/>
      <c r="BE20" s="31"/>
    </row>
    <row r="21" spans="1:57" ht="13.5" thickBot="1">
      <c r="A21" s="94"/>
      <c r="B21" s="94"/>
      <c r="C21" s="94"/>
      <c r="D21" s="94"/>
      <c r="E21" s="94"/>
      <c r="F21" s="94"/>
      <c r="G21" s="94"/>
      <c r="H21" s="94"/>
      <c r="I21" s="94"/>
    </row>
    <row r="22" spans="1:57">
      <c r="A22" s="95" t="s">
        <v>49</v>
      </c>
      <c r="B22" s="96"/>
      <c r="C22" s="96"/>
      <c r="D22" s="97"/>
      <c r="E22" s="98" t="s">
        <v>50</v>
      </c>
      <c r="F22" s="99" t="s">
        <v>51</v>
      </c>
      <c r="G22" s="100" t="s">
        <v>52</v>
      </c>
      <c r="H22" s="101"/>
      <c r="I22" s="102" t="s">
        <v>50</v>
      </c>
    </row>
    <row r="23" spans="1:57">
      <c r="A23" s="103" t="s">
        <v>232</v>
      </c>
      <c r="B23" s="104"/>
      <c r="C23" s="104"/>
      <c r="D23" s="105"/>
      <c r="E23" s="106" t="s">
        <v>233</v>
      </c>
      <c r="F23" s="198">
        <v>1</v>
      </c>
      <c r="G23" s="107">
        <f ca="1">CHOOSE(BA23+1,HSV+PSV,HSV+PSV+Mont,HSV+PSV+Dodavka+Mont,HSV,PSV,Mont,Dodavka,Mont+Dodavka,0)</f>
        <v>0</v>
      </c>
      <c r="H23" s="108"/>
      <c r="I23" s="109">
        <f>E23+F23*G23/100</f>
        <v>0</v>
      </c>
      <c r="BA23">
        <v>0</v>
      </c>
    </row>
    <row r="24" spans="1:57">
      <c r="A24" s="103" t="s">
        <v>241</v>
      </c>
      <c r="B24" s="104"/>
      <c r="C24" s="104"/>
      <c r="D24" s="105"/>
      <c r="E24" s="106" t="s">
        <v>233</v>
      </c>
      <c r="F24" s="198">
        <v>1</v>
      </c>
      <c r="G24" s="107">
        <f ca="1">CHOOSE(BA24+1,HSV+PSV,HSV+PSV+Mont,HSV+PSV+Dodavka+Mont,HSV,PSV,Mont,Dodavka,Mont+Dodavka,0)</f>
        <v>0</v>
      </c>
      <c r="H24" s="108"/>
      <c r="I24" s="109">
        <f>E24+F24*G24/100</f>
        <v>0</v>
      </c>
      <c r="BA24">
        <v>0</v>
      </c>
    </row>
    <row r="25" spans="1:57">
      <c r="A25" s="103" t="s">
        <v>234</v>
      </c>
      <c r="B25" s="104"/>
      <c r="C25" s="104"/>
      <c r="D25" s="105"/>
      <c r="E25" s="106" t="s">
        <v>233</v>
      </c>
      <c r="F25" s="198">
        <v>1</v>
      </c>
      <c r="G25" s="107">
        <f ca="1">CHOOSE(BA25+1,HSV+PSV,HSV+PSV+Mont,HSV+PSV+Dodavka+Mont,HSV,PSV,Mont,Dodavka,Mont+Dodavka,0)</f>
        <v>0</v>
      </c>
      <c r="H25" s="108"/>
      <c r="I25" s="109">
        <f>E25+F25*G25/100</f>
        <v>0</v>
      </c>
      <c r="BA25">
        <v>0</v>
      </c>
    </row>
    <row r="26" spans="1:57" ht="13.5" thickBot="1">
      <c r="A26" s="110"/>
      <c r="B26" s="111" t="s">
        <v>53</v>
      </c>
      <c r="C26" s="112"/>
      <c r="D26" s="113"/>
      <c r="E26" s="114"/>
      <c r="F26" s="115"/>
      <c r="G26" s="115"/>
      <c r="H26" s="216">
        <f>SUM(I23:I25)</f>
        <v>0</v>
      </c>
      <c r="I26" s="217"/>
    </row>
    <row r="28" spans="1:57">
      <c r="B28" s="91"/>
      <c r="F28" s="116"/>
      <c r="G28" s="117"/>
      <c r="H28" s="117"/>
      <c r="I28" s="118"/>
    </row>
    <row r="29" spans="1:57">
      <c r="F29" s="116"/>
      <c r="G29" s="117"/>
      <c r="H29" s="117"/>
      <c r="I29" s="118"/>
    </row>
    <row r="30" spans="1:57">
      <c r="F30" s="116"/>
      <c r="G30" s="117"/>
      <c r="H30" s="117"/>
      <c r="I30" s="118"/>
    </row>
    <row r="31" spans="1:57">
      <c r="F31" s="116"/>
      <c r="G31" s="117"/>
      <c r="H31" s="117"/>
      <c r="I31" s="118"/>
    </row>
    <row r="32" spans="1:57">
      <c r="F32" s="116"/>
      <c r="G32" s="117"/>
      <c r="H32" s="117"/>
      <c r="I32" s="118"/>
    </row>
    <row r="33" spans="6:9">
      <c r="F33" s="116"/>
      <c r="G33" s="117"/>
      <c r="H33" s="117"/>
      <c r="I33" s="118"/>
    </row>
    <row r="34" spans="6:9">
      <c r="F34" s="116"/>
      <c r="G34" s="117"/>
      <c r="H34" s="117"/>
      <c r="I34" s="118"/>
    </row>
    <row r="35" spans="6:9">
      <c r="F35" s="116"/>
      <c r="G35" s="117"/>
      <c r="H35" s="117"/>
      <c r="I35" s="118"/>
    </row>
    <row r="36" spans="6:9">
      <c r="F36" s="116"/>
      <c r="G36" s="117"/>
      <c r="H36" s="117"/>
      <c r="I36" s="118"/>
    </row>
    <row r="37" spans="6:9">
      <c r="F37" s="116"/>
      <c r="G37" s="117"/>
      <c r="H37" s="117"/>
      <c r="I37" s="118"/>
    </row>
    <row r="38" spans="6:9">
      <c r="F38" s="116"/>
      <c r="G38" s="117"/>
      <c r="H38" s="117"/>
      <c r="I38" s="118"/>
    </row>
    <row r="39" spans="6:9">
      <c r="F39" s="116"/>
      <c r="G39" s="117"/>
      <c r="H39" s="117"/>
      <c r="I39" s="118"/>
    </row>
    <row r="40" spans="6:9">
      <c r="F40" s="116"/>
      <c r="G40" s="117"/>
      <c r="H40" s="117"/>
      <c r="I40" s="118"/>
    </row>
    <row r="41" spans="6:9">
      <c r="F41" s="116"/>
      <c r="G41" s="117"/>
      <c r="H41" s="117"/>
      <c r="I41" s="118"/>
    </row>
    <row r="42" spans="6:9">
      <c r="F42" s="116"/>
      <c r="G42" s="117"/>
      <c r="H42" s="117"/>
      <c r="I42" s="118"/>
    </row>
    <row r="43" spans="6:9">
      <c r="F43" s="116"/>
      <c r="G43" s="117"/>
      <c r="H43" s="117"/>
      <c r="I43" s="118"/>
    </row>
    <row r="44" spans="6:9">
      <c r="F44" s="116"/>
      <c r="G44" s="117"/>
      <c r="H44" s="117"/>
      <c r="I44" s="118"/>
    </row>
    <row r="45" spans="6:9">
      <c r="F45" s="116"/>
      <c r="G45" s="117"/>
      <c r="H45" s="117"/>
      <c r="I45" s="118"/>
    </row>
    <row r="46" spans="6:9">
      <c r="F46" s="116"/>
      <c r="G46" s="117"/>
      <c r="H46" s="117"/>
      <c r="I46" s="118"/>
    </row>
    <row r="47" spans="6:9">
      <c r="F47" s="116"/>
      <c r="G47" s="117"/>
      <c r="H47" s="117"/>
      <c r="I47" s="118"/>
    </row>
    <row r="48" spans="6:9">
      <c r="F48" s="116"/>
      <c r="G48" s="117"/>
      <c r="H48" s="117"/>
      <c r="I48" s="118"/>
    </row>
    <row r="49" spans="6:9">
      <c r="F49" s="116"/>
      <c r="G49" s="117"/>
      <c r="H49" s="117"/>
      <c r="I49" s="118"/>
    </row>
    <row r="50" spans="6:9">
      <c r="F50" s="116"/>
      <c r="G50" s="117"/>
      <c r="H50" s="117"/>
      <c r="I50" s="118"/>
    </row>
    <row r="51" spans="6:9">
      <c r="F51" s="116"/>
      <c r="G51" s="117"/>
      <c r="H51" s="117"/>
      <c r="I51" s="118"/>
    </row>
    <row r="52" spans="6:9">
      <c r="F52" s="116"/>
      <c r="G52" s="117"/>
      <c r="H52" s="117"/>
      <c r="I52" s="118"/>
    </row>
    <row r="53" spans="6:9">
      <c r="F53" s="116"/>
      <c r="G53" s="117"/>
      <c r="H53" s="117"/>
      <c r="I53" s="118"/>
    </row>
    <row r="54" spans="6:9">
      <c r="F54" s="116"/>
      <c r="G54" s="117"/>
      <c r="H54" s="117"/>
      <c r="I54" s="118"/>
    </row>
    <row r="55" spans="6:9">
      <c r="F55" s="116"/>
      <c r="G55" s="117"/>
      <c r="H55" s="117"/>
      <c r="I55" s="118"/>
    </row>
    <row r="56" spans="6:9">
      <c r="F56" s="116"/>
      <c r="G56" s="117"/>
      <c r="H56" s="117"/>
      <c r="I56" s="118"/>
    </row>
    <row r="57" spans="6:9">
      <c r="F57" s="116"/>
      <c r="G57" s="117"/>
      <c r="H57" s="117"/>
      <c r="I57" s="118"/>
    </row>
    <row r="58" spans="6:9">
      <c r="F58" s="116"/>
      <c r="G58" s="117"/>
      <c r="H58" s="117"/>
      <c r="I58" s="118"/>
    </row>
    <row r="59" spans="6:9">
      <c r="F59" s="116"/>
      <c r="G59" s="117"/>
      <c r="H59" s="117"/>
      <c r="I59" s="118"/>
    </row>
    <row r="60" spans="6:9">
      <c r="F60" s="116"/>
      <c r="G60" s="117"/>
      <c r="H60" s="117"/>
      <c r="I60" s="118"/>
    </row>
    <row r="61" spans="6:9">
      <c r="F61" s="116"/>
      <c r="G61" s="117"/>
      <c r="H61" s="117"/>
      <c r="I61" s="118"/>
    </row>
    <row r="62" spans="6:9">
      <c r="F62" s="116"/>
      <c r="G62" s="117"/>
      <c r="H62" s="117"/>
      <c r="I62" s="118"/>
    </row>
    <row r="63" spans="6:9">
      <c r="F63" s="116"/>
      <c r="G63" s="117"/>
      <c r="H63" s="117"/>
      <c r="I63" s="118"/>
    </row>
    <row r="64" spans="6:9">
      <c r="F64" s="116"/>
      <c r="G64" s="117"/>
      <c r="H64" s="117"/>
      <c r="I64" s="118"/>
    </row>
    <row r="65" spans="6:9">
      <c r="F65" s="116"/>
      <c r="G65" s="117"/>
      <c r="H65" s="117"/>
      <c r="I65" s="118"/>
    </row>
    <row r="66" spans="6:9">
      <c r="F66" s="116"/>
      <c r="G66" s="117"/>
      <c r="H66" s="117"/>
      <c r="I66" s="118"/>
    </row>
    <row r="67" spans="6:9">
      <c r="F67" s="116"/>
      <c r="G67" s="117"/>
      <c r="H67" s="117"/>
      <c r="I67" s="118"/>
    </row>
    <row r="68" spans="6:9">
      <c r="F68" s="116"/>
      <c r="G68" s="117"/>
      <c r="H68" s="117"/>
      <c r="I68" s="118"/>
    </row>
    <row r="69" spans="6:9">
      <c r="F69" s="116"/>
      <c r="G69" s="117"/>
      <c r="H69" s="117"/>
      <c r="I69" s="118"/>
    </row>
    <row r="70" spans="6:9">
      <c r="F70" s="116"/>
      <c r="G70" s="117"/>
      <c r="H70" s="117"/>
      <c r="I70" s="118"/>
    </row>
    <row r="71" spans="6:9">
      <c r="F71" s="116"/>
      <c r="G71" s="117"/>
      <c r="H71" s="117"/>
      <c r="I71" s="118"/>
    </row>
    <row r="72" spans="6:9">
      <c r="F72" s="116"/>
      <c r="G72" s="117"/>
      <c r="H72" s="117"/>
      <c r="I72" s="118"/>
    </row>
    <row r="73" spans="6:9">
      <c r="F73" s="116"/>
      <c r="G73" s="117"/>
      <c r="H73" s="117"/>
      <c r="I73" s="118"/>
    </row>
    <row r="74" spans="6:9">
      <c r="F74" s="116"/>
      <c r="G74" s="117"/>
      <c r="H74" s="117"/>
      <c r="I74" s="118"/>
    </row>
    <row r="75" spans="6:9">
      <c r="F75" s="116"/>
      <c r="G75" s="117"/>
      <c r="H75" s="117"/>
      <c r="I75" s="118"/>
    </row>
    <row r="76" spans="6:9">
      <c r="F76" s="116"/>
      <c r="G76" s="117"/>
      <c r="H76" s="117"/>
      <c r="I76" s="118"/>
    </row>
    <row r="77" spans="6:9">
      <c r="F77" s="116"/>
      <c r="G77" s="117"/>
      <c r="H77" s="117"/>
      <c r="I77" s="118"/>
    </row>
  </sheetData>
  <sheetProtection sheet="1"/>
  <mergeCells count="5">
    <mergeCell ref="A1:B1"/>
    <mergeCell ref="A3:B3"/>
    <mergeCell ref="G3:I3"/>
    <mergeCell ref="H26:I26"/>
    <mergeCell ref="A2:B2"/>
  </mergeCells>
  <phoneticPr fontId="21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G125"/>
  <sheetViews>
    <sheetView showGridLines="0" zoomScale="80" zoomScaleNormal="100" workbookViewId="0">
      <selection activeCell="F54" activeCellId="2" sqref="F57 F50:F51 F54:F57"/>
    </sheetView>
  </sheetViews>
  <sheetFormatPr defaultRowHeight="12.75"/>
  <cols>
    <col min="1" max="1" width="4.42578125" style="119" customWidth="1"/>
    <col min="2" max="2" width="14.140625" style="119" customWidth="1"/>
    <col min="3" max="3" width="47.5703125" style="119" customWidth="1"/>
    <col min="4" max="4" width="5.5703125" style="119" customWidth="1"/>
    <col min="5" max="5" width="10" style="161" customWidth="1"/>
    <col min="6" max="6" width="11.28515625" style="119" customWidth="1"/>
    <col min="7" max="7" width="16.140625" style="119" customWidth="1"/>
    <col min="8" max="8" width="13.140625" style="119" customWidth="1"/>
    <col min="9" max="9" width="14.5703125" style="119" customWidth="1"/>
    <col min="10" max="10" width="13.140625" style="119" customWidth="1"/>
    <col min="11" max="11" width="13.5703125" style="119" customWidth="1"/>
    <col min="12" max="16384" width="9.140625" style="119"/>
  </cols>
  <sheetData>
    <row r="1" spans="1:59" ht="15.75">
      <c r="A1" s="220" t="s">
        <v>54</v>
      </c>
      <c r="B1" s="220"/>
      <c r="C1" s="220"/>
      <c r="D1" s="220"/>
      <c r="E1" s="220"/>
      <c r="F1" s="220"/>
      <c r="G1" s="220"/>
      <c r="H1" s="220"/>
      <c r="I1" s="220"/>
    </row>
    <row r="2" spans="1:59" ht="13.5" thickBot="1">
      <c r="B2" s="120"/>
      <c r="C2" s="121"/>
      <c r="D2" s="121"/>
      <c r="E2" s="122"/>
      <c r="F2" s="121"/>
      <c r="G2" s="121"/>
    </row>
    <row r="3" spans="1:59" ht="13.5" thickTop="1">
      <c r="A3" s="210" t="s">
        <v>5</v>
      </c>
      <c r="B3" s="211"/>
      <c r="C3" s="67" t="s">
        <v>270</v>
      </c>
      <c r="D3" s="68"/>
      <c r="E3" s="69"/>
      <c r="F3" s="68"/>
      <c r="G3" s="123"/>
      <c r="H3" s="124">
        <v>0</v>
      </c>
      <c r="I3" s="125"/>
    </row>
    <row r="4" spans="1:59">
      <c r="A4" s="224" t="s">
        <v>1</v>
      </c>
      <c r="B4" s="219"/>
      <c r="C4" s="186" t="str">
        <f>C3</f>
        <v xml:space="preserve"> Revitalizace ohradní zdi kostela v Hrusicích</v>
      </c>
      <c r="D4" s="159"/>
      <c r="E4" s="166"/>
      <c r="F4" s="159"/>
      <c r="G4" s="190"/>
      <c r="H4" s="191"/>
      <c r="I4" s="192"/>
    </row>
    <row r="5" spans="1:59" ht="13.5" thickBot="1">
      <c r="A5" s="221" t="s">
        <v>237</v>
      </c>
      <c r="B5" s="213"/>
      <c r="C5" s="73" t="s">
        <v>268</v>
      </c>
      <c r="D5" s="74"/>
      <c r="E5" s="75"/>
      <c r="F5" s="74"/>
      <c r="G5" s="222"/>
      <c r="H5" s="222"/>
      <c r="I5" s="223"/>
    </row>
    <row r="6" spans="1:59" ht="13.5" thickTop="1">
      <c r="A6" s="126"/>
      <c r="B6" s="127"/>
      <c r="C6" s="127"/>
      <c r="D6" s="128"/>
      <c r="E6" s="129"/>
      <c r="F6" s="128"/>
      <c r="G6" s="130"/>
      <c r="H6" s="128"/>
      <c r="I6" s="128"/>
    </row>
    <row r="7" spans="1:59">
      <c r="A7" s="131" t="s">
        <v>55</v>
      </c>
      <c r="B7" s="132" t="s">
        <v>56</v>
      </c>
      <c r="C7" s="132" t="s">
        <v>57</v>
      </c>
      <c r="D7" s="132" t="s">
        <v>58</v>
      </c>
      <c r="E7" s="133" t="s">
        <v>59</v>
      </c>
      <c r="F7" s="132" t="s">
        <v>60</v>
      </c>
      <c r="G7" s="134" t="s">
        <v>61</v>
      </c>
      <c r="H7" s="135" t="s">
        <v>62</v>
      </c>
      <c r="I7" s="135" t="s">
        <v>63</v>
      </c>
      <c r="J7" s="135" t="s">
        <v>64</v>
      </c>
      <c r="K7" s="135" t="s">
        <v>65</v>
      </c>
    </row>
    <row r="8" spans="1:59">
      <c r="A8" s="136" t="s">
        <v>66</v>
      </c>
      <c r="B8" s="137" t="s">
        <v>67</v>
      </c>
      <c r="C8" s="138" t="s">
        <v>68</v>
      </c>
      <c r="D8" s="139"/>
      <c r="E8" s="140"/>
      <c r="F8" s="193"/>
      <c r="G8" s="141"/>
      <c r="H8" s="142"/>
      <c r="I8" s="142"/>
      <c r="J8" s="142"/>
      <c r="K8" s="142"/>
      <c r="Q8" s="143">
        <v>1</v>
      </c>
    </row>
    <row r="9" spans="1:59">
      <c r="A9" s="144">
        <v>1</v>
      </c>
      <c r="B9" s="145" t="s">
        <v>80</v>
      </c>
      <c r="C9" s="146" t="s">
        <v>81</v>
      </c>
      <c r="D9" s="147" t="s">
        <v>73</v>
      </c>
      <c r="E9" s="148">
        <v>0.6</v>
      </c>
      <c r="F9" s="195">
        <v>0</v>
      </c>
      <c r="G9" s="149">
        <f t="shared" ref="G9:G14" si="0">E9*F9</f>
        <v>0</v>
      </c>
      <c r="H9" s="150">
        <v>0</v>
      </c>
      <c r="I9" s="150">
        <f t="shared" ref="I9:I14" si="1">E9*H9</f>
        <v>0</v>
      </c>
      <c r="J9" s="150">
        <v>0</v>
      </c>
      <c r="K9" s="150">
        <f t="shared" ref="K9:K14" si="2">E9*J9</f>
        <v>0</v>
      </c>
      <c r="Q9" s="143">
        <v>2</v>
      </c>
      <c r="AA9" s="119">
        <v>12</v>
      </c>
      <c r="AB9" s="119">
        <v>0</v>
      </c>
      <c r="AC9" s="119">
        <v>1</v>
      </c>
      <c r="BB9" s="119">
        <v>1</v>
      </c>
      <c r="BC9" s="119">
        <f t="shared" ref="BC9:BC14" si="3">IF(BB9=1,G9,0)</f>
        <v>0</v>
      </c>
      <c r="BD9" s="119">
        <f t="shared" ref="BD9:BD14" si="4">IF(BB9=2,G9,0)</f>
        <v>0</v>
      </c>
      <c r="BE9" s="119">
        <f t="shared" ref="BE9:BE14" si="5">IF(BB9=3,G9,0)</f>
        <v>0</v>
      </c>
      <c r="BF9" s="119">
        <f t="shared" ref="BF9:BF14" si="6">IF(BB9=4,G9,0)</f>
        <v>0</v>
      </c>
      <c r="BG9" s="119">
        <f t="shared" ref="BG9:BG14" si="7">IF(BB9=5,G9,0)</f>
        <v>0</v>
      </c>
    </row>
    <row r="10" spans="1:59">
      <c r="A10" s="144">
        <v>2</v>
      </c>
      <c r="B10" s="145" t="s">
        <v>82</v>
      </c>
      <c r="C10" s="146" t="s">
        <v>83</v>
      </c>
      <c r="D10" s="147" t="s">
        <v>73</v>
      </c>
      <c r="E10" s="148">
        <v>0.6</v>
      </c>
      <c r="F10" s="195">
        <v>0</v>
      </c>
      <c r="G10" s="149">
        <f t="shared" si="0"/>
        <v>0</v>
      </c>
      <c r="H10" s="150">
        <v>0</v>
      </c>
      <c r="I10" s="150">
        <f t="shared" si="1"/>
        <v>0</v>
      </c>
      <c r="J10" s="150">
        <v>0</v>
      </c>
      <c r="K10" s="150">
        <f t="shared" si="2"/>
        <v>0</v>
      </c>
      <c r="Q10" s="143">
        <v>2</v>
      </c>
      <c r="AA10" s="119">
        <v>12</v>
      </c>
      <c r="AB10" s="119">
        <v>0</v>
      </c>
      <c r="AC10" s="119">
        <v>2</v>
      </c>
      <c r="BB10" s="119">
        <v>1</v>
      </c>
      <c r="BC10" s="119">
        <f t="shared" si="3"/>
        <v>0</v>
      </c>
      <c r="BD10" s="119">
        <f t="shared" si="4"/>
        <v>0</v>
      </c>
      <c r="BE10" s="119">
        <f t="shared" si="5"/>
        <v>0</v>
      </c>
      <c r="BF10" s="119">
        <f t="shared" si="6"/>
        <v>0</v>
      </c>
      <c r="BG10" s="119">
        <f t="shared" si="7"/>
        <v>0</v>
      </c>
    </row>
    <row r="11" spans="1:59">
      <c r="A11" s="144">
        <v>3</v>
      </c>
      <c r="B11" s="145" t="s">
        <v>84</v>
      </c>
      <c r="C11" s="146" t="s">
        <v>85</v>
      </c>
      <c r="D11" s="147" t="s">
        <v>73</v>
      </c>
      <c r="E11" s="148">
        <v>0.6</v>
      </c>
      <c r="F11" s="195">
        <v>0</v>
      </c>
      <c r="G11" s="149">
        <f t="shared" si="0"/>
        <v>0</v>
      </c>
      <c r="H11" s="150">
        <v>0</v>
      </c>
      <c r="I11" s="150">
        <f t="shared" si="1"/>
        <v>0</v>
      </c>
      <c r="J11" s="150">
        <v>0</v>
      </c>
      <c r="K11" s="150">
        <f t="shared" si="2"/>
        <v>0</v>
      </c>
      <c r="Q11" s="143">
        <v>2</v>
      </c>
      <c r="AA11" s="119">
        <v>12</v>
      </c>
      <c r="AB11" s="119">
        <v>0</v>
      </c>
      <c r="AC11" s="119">
        <v>3</v>
      </c>
      <c r="BB11" s="119">
        <v>1</v>
      </c>
      <c r="BC11" s="119">
        <f t="shared" si="3"/>
        <v>0</v>
      </c>
      <c r="BD11" s="119">
        <f t="shared" si="4"/>
        <v>0</v>
      </c>
      <c r="BE11" s="119">
        <f t="shared" si="5"/>
        <v>0</v>
      </c>
      <c r="BF11" s="119">
        <f t="shared" si="6"/>
        <v>0</v>
      </c>
      <c r="BG11" s="119">
        <f t="shared" si="7"/>
        <v>0</v>
      </c>
    </row>
    <row r="12" spans="1:59">
      <c r="A12" s="144">
        <v>4</v>
      </c>
      <c r="B12" s="145" t="s">
        <v>90</v>
      </c>
      <c r="C12" s="146" t="s">
        <v>91</v>
      </c>
      <c r="D12" s="147" t="s">
        <v>73</v>
      </c>
      <c r="E12" s="148">
        <v>0.6</v>
      </c>
      <c r="F12" s="195">
        <v>0</v>
      </c>
      <c r="G12" s="149">
        <f t="shared" si="0"/>
        <v>0</v>
      </c>
      <c r="H12" s="150">
        <v>0</v>
      </c>
      <c r="I12" s="150">
        <f t="shared" si="1"/>
        <v>0</v>
      </c>
      <c r="J12" s="150">
        <v>0</v>
      </c>
      <c r="K12" s="150">
        <f t="shared" si="2"/>
        <v>0</v>
      </c>
      <c r="Q12" s="143">
        <v>2</v>
      </c>
      <c r="AA12" s="119">
        <v>12</v>
      </c>
      <c r="AB12" s="119">
        <v>0</v>
      </c>
      <c r="AC12" s="119">
        <v>4</v>
      </c>
      <c r="BB12" s="119">
        <v>1</v>
      </c>
      <c r="BC12" s="119">
        <f t="shared" si="3"/>
        <v>0</v>
      </c>
      <c r="BD12" s="119">
        <f t="shared" si="4"/>
        <v>0</v>
      </c>
      <c r="BE12" s="119">
        <f t="shared" si="5"/>
        <v>0</v>
      </c>
      <c r="BF12" s="119">
        <f t="shared" si="6"/>
        <v>0</v>
      </c>
      <c r="BG12" s="119">
        <f t="shared" si="7"/>
        <v>0</v>
      </c>
    </row>
    <row r="13" spans="1:59">
      <c r="A13" s="144">
        <v>5</v>
      </c>
      <c r="B13" s="145" t="s">
        <v>92</v>
      </c>
      <c r="C13" s="146" t="s">
        <v>93</v>
      </c>
      <c r="D13" s="147" t="s">
        <v>73</v>
      </c>
      <c r="E13" s="148">
        <v>8.4</v>
      </c>
      <c r="F13" s="195">
        <v>0</v>
      </c>
      <c r="G13" s="149">
        <f t="shared" si="0"/>
        <v>0</v>
      </c>
      <c r="H13" s="150">
        <v>0</v>
      </c>
      <c r="I13" s="150">
        <f t="shared" si="1"/>
        <v>0</v>
      </c>
      <c r="J13" s="150">
        <v>0</v>
      </c>
      <c r="K13" s="150">
        <f t="shared" si="2"/>
        <v>0</v>
      </c>
      <c r="Q13" s="143">
        <v>2</v>
      </c>
      <c r="AA13" s="119">
        <v>12</v>
      </c>
      <c r="AB13" s="119">
        <v>0</v>
      </c>
      <c r="AC13" s="119">
        <v>5</v>
      </c>
      <c r="BB13" s="119">
        <v>1</v>
      </c>
      <c r="BC13" s="119">
        <f t="shared" si="3"/>
        <v>0</v>
      </c>
      <c r="BD13" s="119">
        <f t="shared" si="4"/>
        <v>0</v>
      </c>
      <c r="BE13" s="119">
        <f t="shared" si="5"/>
        <v>0</v>
      </c>
      <c r="BF13" s="119">
        <f t="shared" si="6"/>
        <v>0</v>
      </c>
      <c r="BG13" s="119">
        <f t="shared" si="7"/>
        <v>0</v>
      </c>
    </row>
    <row r="14" spans="1:59">
      <c r="A14" s="144">
        <v>6</v>
      </c>
      <c r="B14" s="145" t="s">
        <v>242</v>
      </c>
      <c r="C14" s="146" t="s">
        <v>243</v>
      </c>
      <c r="D14" s="147" t="s">
        <v>113</v>
      </c>
      <c r="E14" s="148">
        <v>0.6</v>
      </c>
      <c r="F14" s="195">
        <v>0</v>
      </c>
      <c r="G14" s="149">
        <f t="shared" si="0"/>
        <v>0</v>
      </c>
      <c r="H14" s="150">
        <v>0</v>
      </c>
      <c r="I14" s="150">
        <f t="shared" si="1"/>
        <v>0</v>
      </c>
      <c r="J14" s="150">
        <v>0</v>
      </c>
      <c r="K14" s="150">
        <f t="shared" si="2"/>
        <v>0</v>
      </c>
      <c r="Q14" s="143">
        <v>2</v>
      </c>
      <c r="AA14" s="119">
        <v>12</v>
      </c>
      <c r="AB14" s="119">
        <v>0</v>
      </c>
      <c r="AC14" s="119">
        <v>6</v>
      </c>
      <c r="BB14" s="119">
        <v>1</v>
      </c>
      <c r="BC14" s="119">
        <f t="shared" si="3"/>
        <v>0</v>
      </c>
      <c r="BD14" s="119">
        <f t="shared" si="4"/>
        <v>0</v>
      </c>
      <c r="BE14" s="119">
        <f t="shared" si="5"/>
        <v>0</v>
      </c>
      <c r="BF14" s="119">
        <f t="shared" si="6"/>
        <v>0</v>
      </c>
      <c r="BG14" s="119">
        <f t="shared" si="7"/>
        <v>0</v>
      </c>
    </row>
    <row r="15" spans="1:59">
      <c r="A15" s="151"/>
      <c r="B15" s="152" t="s">
        <v>69</v>
      </c>
      <c r="C15" s="153" t="str">
        <f>CONCATENATE(B8," ",C8)</f>
        <v>1 Zemní práce</v>
      </c>
      <c r="D15" s="151"/>
      <c r="E15" s="154"/>
      <c r="F15" s="194"/>
      <c r="G15" s="155">
        <f>SUM(G8:G14)</f>
        <v>0</v>
      </c>
      <c r="H15" s="156"/>
      <c r="I15" s="157">
        <f>SUM(I8:I14)</f>
        <v>0</v>
      </c>
      <c r="J15" s="156"/>
      <c r="K15" s="157">
        <f>SUM(K8:K14)</f>
        <v>0</v>
      </c>
      <c r="Q15" s="143">
        <v>4</v>
      </c>
      <c r="BC15" s="158">
        <f>SUM(BC8:BC14)</f>
        <v>0</v>
      </c>
      <c r="BD15" s="158">
        <f>SUM(BD8:BD14)</f>
        <v>0</v>
      </c>
      <c r="BE15" s="158">
        <f>SUM(BE8:BE14)</f>
        <v>0</v>
      </c>
      <c r="BF15" s="158">
        <f>SUM(BF8:BF14)</f>
        <v>0</v>
      </c>
      <c r="BG15" s="158">
        <f>SUM(BG8:BG14)</f>
        <v>0</v>
      </c>
    </row>
    <row r="16" spans="1:59">
      <c r="A16" s="136" t="s">
        <v>66</v>
      </c>
      <c r="B16" s="137" t="s">
        <v>109</v>
      </c>
      <c r="C16" s="138" t="s">
        <v>110</v>
      </c>
      <c r="D16" s="139"/>
      <c r="E16" s="140"/>
      <c r="F16" s="193"/>
      <c r="G16" s="141"/>
      <c r="H16" s="142"/>
      <c r="I16" s="142"/>
      <c r="J16" s="142"/>
      <c r="K16" s="142"/>
      <c r="Q16" s="143">
        <v>1</v>
      </c>
    </row>
    <row r="17" spans="1:59">
      <c r="A17" s="144">
        <v>7</v>
      </c>
      <c r="B17" s="145" t="s">
        <v>244</v>
      </c>
      <c r="C17" s="146" t="s">
        <v>245</v>
      </c>
      <c r="D17" s="147" t="s">
        <v>73</v>
      </c>
      <c r="E17" s="148">
        <v>0.6</v>
      </c>
      <c r="F17" s="195">
        <v>0</v>
      </c>
      <c r="G17" s="149">
        <f>E17*F17</f>
        <v>0</v>
      </c>
      <c r="H17" s="150">
        <v>3.0737800000000002</v>
      </c>
      <c r="I17" s="150">
        <f>E17*H17</f>
        <v>1.844268</v>
      </c>
      <c r="J17" s="150">
        <v>0</v>
      </c>
      <c r="K17" s="150">
        <f>E17*J17</f>
        <v>0</v>
      </c>
      <c r="Q17" s="143">
        <v>2</v>
      </c>
      <c r="AA17" s="119">
        <v>12</v>
      </c>
      <c r="AB17" s="119">
        <v>0</v>
      </c>
      <c r="AC17" s="119">
        <v>7</v>
      </c>
      <c r="BB17" s="119">
        <v>1</v>
      </c>
      <c r="BC17" s="119">
        <f>IF(BB17=1,G17,0)</f>
        <v>0</v>
      </c>
      <c r="BD17" s="119">
        <f>IF(BB17=2,G17,0)</f>
        <v>0</v>
      </c>
      <c r="BE17" s="119">
        <f>IF(BB17=3,G17,0)</f>
        <v>0</v>
      </c>
      <c r="BF17" s="119">
        <f>IF(BB17=4,G17,0)</f>
        <v>0</v>
      </c>
      <c r="BG17" s="119">
        <f>IF(BB17=5,G17,0)</f>
        <v>0</v>
      </c>
    </row>
    <row r="18" spans="1:59">
      <c r="A18" s="151"/>
      <c r="B18" s="152" t="s">
        <v>69</v>
      </c>
      <c r="C18" s="153" t="str">
        <f>CONCATENATE(B16," ",C16)</f>
        <v>2 Základy,zvláštní zakládání</v>
      </c>
      <c r="D18" s="151"/>
      <c r="E18" s="154"/>
      <c r="F18" s="194"/>
      <c r="G18" s="155">
        <f>SUM(G16:G17)</f>
        <v>0</v>
      </c>
      <c r="H18" s="156"/>
      <c r="I18" s="157">
        <f>SUM(I16:I17)</f>
        <v>1.844268</v>
      </c>
      <c r="J18" s="156"/>
      <c r="K18" s="157">
        <f>SUM(K16:K17)</f>
        <v>0</v>
      </c>
      <c r="Q18" s="143">
        <v>4</v>
      </c>
      <c r="BC18" s="158">
        <f>SUM(BC16:BC17)</f>
        <v>0</v>
      </c>
      <c r="BD18" s="158">
        <f>SUM(BD16:BD17)</f>
        <v>0</v>
      </c>
      <c r="BE18" s="158">
        <f>SUM(BE16:BE17)</f>
        <v>0</v>
      </c>
      <c r="BF18" s="158">
        <f>SUM(BF16:BF17)</f>
        <v>0</v>
      </c>
      <c r="BG18" s="158">
        <f>SUM(BG16:BG17)</f>
        <v>0</v>
      </c>
    </row>
    <row r="19" spans="1:59">
      <c r="A19" s="136" t="s">
        <v>66</v>
      </c>
      <c r="B19" s="137" t="s">
        <v>134</v>
      </c>
      <c r="C19" s="138" t="s">
        <v>135</v>
      </c>
      <c r="D19" s="139"/>
      <c r="E19" s="140"/>
      <c r="F19" s="193"/>
      <c r="G19" s="141"/>
      <c r="H19" s="142"/>
      <c r="I19" s="142"/>
      <c r="J19" s="142"/>
      <c r="K19" s="142"/>
      <c r="Q19" s="143">
        <v>1</v>
      </c>
    </row>
    <row r="20" spans="1:59">
      <c r="A20" s="144">
        <v>8</v>
      </c>
      <c r="B20" s="145" t="s">
        <v>140</v>
      </c>
      <c r="C20" s="146" t="s">
        <v>141</v>
      </c>
      <c r="D20" s="147" t="s">
        <v>73</v>
      </c>
      <c r="E20" s="148">
        <v>2.65</v>
      </c>
      <c r="F20" s="195">
        <v>0</v>
      </c>
      <c r="G20" s="149">
        <f>E20*F20</f>
        <v>0</v>
      </c>
      <c r="H20" s="150">
        <v>1.9535199999999999</v>
      </c>
      <c r="I20" s="150">
        <f>E20*H20</f>
        <v>5.1768279999999995</v>
      </c>
      <c r="J20" s="150">
        <v>0</v>
      </c>
      <c r="K20" s="150">
        <f>E20*J20</f>
        <v>0</v>
      </c>
      <c r="Q20" s="143">
        <v>2</v>
      </c>
      <c r="AA20" s="119">
        <v>12</v>
      </c>
      <c r="AB20" s="119">
        <v>0</v>
      </c>
      <c r="AC20" s="119">
        <v>8</v>
      </c>
      <c r="BB20" s="119">
        <v>1</v>
      </c>
      <c r="BC20" s="119">
        <f>IF(BB20=1,G20,0)</f>
        <v>0</v>
      </c>
      <c r="BD20" s="119">
        <f>IF(BB20=2,G20,0)</f>
        <v>0</v>
      </c>
      <c r="BE20" s="119">
        <f>IF(BB20=3,G20,0)</f>
        <v>0</v>
      </c>
      <c r="BF20" s="119">
        <f>IF(BB20=4,G20,0)</f>
        <v>0</v>
      </c>
      <c r="BG20" s="119">
        <f>IF(BB20=5,G20,0)</f>
        <v>0</v>
      </c>
    </row>
    <row r="21" spans="1:59">
      <c r="A21" s="144">
        <v>9</v>
      </c>
      <c r="B21" s="145" t="s">
        <v>246</v>
      </c>
      <c r="C21" s="146" t="s">
        <v>247</v>
      </c>
      <c r="D21" s="147" t="s">
        <v>100</v>
      </c>
      <c r="E21" s="148">
        <v>4</v>
      </c>
      <c r="F21" s="195">
        <v>0</v>
      </c>
      <c r="G21" s="149">
        <f>E21*F21</f>
        <v>0</v>
      </c>
      <c r="H21" s="150">
        <v>0.12529999999999999</v>
      </c>
      <c r="I21" s="150">
        <f>E21*H21</f>
        <v>0.50119999999999998</v>
      </c>
      <c r="J21" s="150">
        <v>0</v>
      </c>
      <c r="K21" s="150">
        <f>E21*J21</f>
        <v>0</v>
      </c>
      <c r="Q21" s="143">
        <v>2</v>
      </c>
      <c r="AA21" s="119">
        <v>12</v>
      </c>
      <c r="AB21" s="119">
        <v>0</v>
      </c>
      <c r="AC21" s="119">
        <v>9</v>
      </c>
      <c r="BB21" s="119">
        <v>1</v>
      </c>
      <c r="BC21" s="119">
        <f>IF(BB21=1,G21,0)</f>
        <v>0</v>
      </c>
      <c r="BD21" s="119">
        <f>IF(BB21=2,G21,0)</f>
        <v>0</v>
      </c>
      <c r="BE21" s="119">
        <f>IF(BB21=3,G21,0)</f>
        <v>0</v>
      </c>
      <c r="BF21" s="119">
        <f>IF(BB21=4,G21,0)</f>
        <v>0</v>
      </c>
      <c r="BG21" s="119">
        <f>IF(BB21=5,G21,0)</f>
        <v>0</v>
      </c>
    </row>
    <row r="22" spans="1:59">
      <c r="A22" s="144">
        <v>10</v>
      </c>
      <c r="B22" s="145" t="s">
        <v>248</v>
      </c>
      <c r="C22" s="146" t="s">
        <v>249</v>
      </c>
      <c r="D22" s="147" t="s">
        <v>100</v>
      </c>
      <c r="E22" s="148">
        <v>3.5</v>
      </c>
      <c r="F22" s="195">
        <v>0</v>
      </c>
      <c r="G22" s="149">
        <f>E22*F22</f>
        <v>0</v>
      </c>
      <c r="H22" s="150">
        <v>0.27212999999999998</v>
      </c>
      <c r="I22" s="150">
        <f>E22*H22</f>
        <v>0.95245499999999994</v>
      </c>
      <c r="J22" s="150">
        <v>0</v>
      </c>
      <c r="K22" s="150">
        <f>E22*J22</f>
        <v>0</v>
      </c>
      <c r="Q22" s="143">
        <v>2</v>
      </c>
      <c r="AA22" s="119">
        <v>12</v>
      </c>
      <c r="AB22" s="119">
        <v>0</v>
      </c>
      <c r="AC22" s="119">
        <v>10</v>
      </c>
      <c r="BB22" s="119">
        <v>1</v>
      </c>
      <c r="BC22" s="119">
        <f>IF(BB22=1,G22,0)</f>
        <v>0</v>
      </c>
      <c r="BD22" s="119">
        <f>IF(BB22=2,G22,0)</f>
        <v>0</v>
      </c>
      <c r="BE22" s="119">
        <f>IF(BB22=3,G22,0)</f>
        <v>0</v>
      </c>
      <c r="BF22" s="119">
        <f>IF(BB22=4,G22,0)</f>
        <v>0</v>
      </c>
      <c r="BG22" s="119">
        <f>IF(BB22=5,G22,0)</f>
        <v>0</v>
      </c>
    </row>
    <row r="23" spans="1:59">
      <c r="A23" s="144">
        <v>11</v>
      </c>
      <c r="B23" s="145" t="s">
        <v>250</v>
      </c>
      <c r="C23" s="146" t="s">
        <v>251</v>
      </c>
      <c r="D23" s="147" t="s">
        <v>100</v>
      </c>
      <c r="E23" s="148">
        <v>7</v>
      </c>
      <c r="F23" s="195">
        <v>0</v>
      </c>
      <c r="G23" s="149">
        <f>E23*F23</f>
        <v>0</v>
      </c>
      <c r="H23" s="150">
        <v>0.53310999999999997</v>
      </c>
      <c r="I23" s="150">
        <f>E23*H23</f>
        <v>3.73177</v>
      </c>
      <c r="J23" s="150">
        <v>0</v>
      </c>
      <c r="K23" s="150">
        <f>E23*J23</f>
        <v>0</v>
      </c>
      <c r="Q23" s="143">
        <v>2</v>
      </c>
      <c r="AA23" s="119">
        <v>12</v>
      </c>
      <c r="AB23" s="119">
        <v>0</v>
      </c>
      <c r="AC23" s="119">
        <v>11</v>
      </c>
      <c r="BB23" s="119">
        <v>1</v>
      </c>
      <c r="BC23" s="119">
        <f>IF(BB23=1,G23,0)</f>
        <v>0</v>
      </c>
      <c r="BD23" s="119">
        <f>IF(BB23=2,G23,0)</f>
        <v>0</v>
      </c>
      <c r="BE23" s="119">
        <f>IF(BB23=3,G23,0)</f>
        <v>0</v>
      </c>
      <c r="BF23" s="119">
        <f>IF(BB23=4,G23,0)</f>
        <v>0</v>
      </c>
      <c r="BG23" s="119">
        <f>IF(BB23=5,G23,0)</f>
        <v>0</v>
      </c>
    </row>
    <row r="24" spans="1:59">
      <c r="A24" s="151"/>
      <c r="B24" s="152" t="s">
        <v>69</v>
      </c>
      <c r="C24" s="153" t="str">
        <f>CONCATENATE(B19," ",C19)</f>
        <v>3 Svislé a kompletní konstrukce</v>
      </c>
      <c r="D24" s="151"/>
      <c r="E24" s="154"/>
      <c r="F24" s="194"/>
      <c r="G24" s="155">
        <f>SUM(G19:G23)</f>
        <v>0</v>
      </c>
      <c r="H24" s="156"/>
      <c r="I24" s="157">
        <f>SUM(I19:I23)</f>
        <v>10.362252999999999</v>
      </c>
      <c r="J24" s="156"/>
      <c r="K24" s="157">
        <f>SUM(K19:K23)</f>
        <v>0</v>
      </c>
      <c r="Q24" s="143">
        <v>4</v>
      </c>
      <c r="BC24" s="158">
        <f>SUM(BC19:BC23)</f>
        <v>0</v>
      </c>
      <c r="BD24" s="158">
        <f>SUM(BD19:BD23)</f>
        <v>0</v>
      </c>
      <c r="BE24" s="158">
        <f>SUM(BE19:BE23)</f>
        <v>0</v>
      </c>
      <c r="BF24" s="158">
        <f>SUM(BF19:BF23)</f>
        <v>0</v>
      </c>
      <c r="BG24" s="158">
        <f>SUM(BG19:BG23)</f>
        <v>0</v>
      </c>
    </row>
    <row r="25" spans="1:59">
      <c r="A25" s="136" t="s">
        <v>66</v>
      </c>
      <c r="B25" s="137" t="s">
        <v>150</v>
      </c>
      <c r="C25" s="138" t="s">
        <v>151</v>
      </c>
      <c r="D25" s="139"/>
      <c r="E25" s="140"/>
      <c r="F25" s="193"/>
      <c r="G25" s="141"/>
      <c r="H25" s="142"/>
      <c r="I25" s="142"/>
      <c r="J25" s="142"/>
      <c r="K25" s="142"/>
      <c r="Q25" s="143">
        <v>1</v>
      </c>
    </row>
    <row r="26" spans="1:59">
      <c r="A26" s="144">
        <v>12</v>
      </c>
      <c r="B26" s="145" t="s">
        <v>152</v>
      </c>
      <c r="C26" s="146" t="s">
        <v>153</v>
      </c>
      <c r="D26" s="147" t="s">
        <v>100</v>
      </c>
      <c r="E26" s="148">
        <v>148</v>
      </c>
      <c r="F26" s="195">
        <v>0</v>
      </c>
      <c r="G26" s="149">
        <f>E26*F26</f>
        <v>0</v>
      </c>
      <c r="H26" s="150">
        <v>4.5929999999999999E-2</v>
      </c>
      <c r="I26" s="150">
        <f>E26*H26</f>
        <v>6.7976399999999995</v>
      </c>
      <c r="J26" s="150">
        <v>0</v>
      </c>
      <c r="K26" s="150">
        <f>E26*J26</f>
        <v>0</v>
      </c>
      <c r="Q26" s="143">
        <v>2</v>
      </c>
      <c r="AA26" s="119">
        <v>12</v>
      </c>
      <c r="AB26" s="119">
        <v>0</v>
      </c>
      <c r="AC26" s="119">
        <v>12</v>
      </c>
      <c r="BB26" s="119">
        <v>1</v>
      </c>
      <c r="BC26" s="119">
        <f>IF(BB26=1,G26,0)</f>
        <v>0</v>
      </c>
      <c r="BD26" s="119">
        <f>IF(BB26=2,G26,0)</f>
        <v>0</v>
      </c>
      <c r="BE26" s="119">
        <f>IF(BB26=3,G26,0)</f>
        <v>0</v>
      </c>
      <c r="BF26" s="119">
        <f>IF(BB26=4,G26,0)</f>
        <v>0</v>
      </c>
      <c r="BG26" s="119">
        <f>IF(BB26=5,G26,0)</f>
        <v>0</v>
      </c>
    </row>
    <row r="27" spans="1:59" ht="25.5">
      <c r="A27" s="144">
        <v>13</v>
      </c>
      <c r="B27" s="145" t="s">
        <v>154</v>
      </c>
      <c r="C27" s="146" t="s">
        <v>155</v>
      </c>
      <c r="D27" s="147" t="s">
        <v>100</v>
      </c>
      <c r="E27" s="148">
        <v>138</v>
      </c>
      <c r="F27" s="195">
        <v>0</v>
      </c>
      <c r="G27" s="149">
        <f>E27*F27</f>
        <v>0</v>
      </c>
      <c r="H27" s="150">
        <v>4.0000000000000002E-4</v>
      </c>
      <c r="I27" s="150">
        <f>E27*H27</f>
        <v>5.5200000000000006E-2</v>
      </c>
      <c r="J27" s="150">
        <v>0</v>
      </c>
      <c r="K27" s="150">
        <f>E27*J27</f>
        <v>0</v>
      </c>
      <c r="Q27" s="143">
        <v>2</v>
      </c>
      <c r="AA27" s="119">
        <v>12</v>
      </c>
      <c r="AB27" s="119">
        <v>0</v>
      </c>
      <c r="AC27" s="119">
        <v>13</v>
      </c>
      <c r="BB27" s="119">
        <v>1</v>
      </c>
      <c r="BC27" s="119">
        <f>IF(BB27=1,G27,0)</f>
        <v>0</v>
      </c>
      <c r="BD27" s="119">
        <f>IF(BB27=2,G27,0)</f>
        <v>0</v>
      </c>
      <c r="BE27" s="119">
        <f>IF(BB27=3,G27,0)</f>
        <v>0</v>
      </c>
      <c r="BF27" s="119">
        <f>IF(BB27=4,G27,0)</f>
        <v>0</v>
      </c>
      <c r="BG27" s="119">
        <f>IF(BB27=5,G27,0)</f>
        <v>0</v>
      </c>
    </row>
    <row r="28" spans="1:59">
      <c r="A28" s="151"/>
      <c r="B28" s="152" t="s">
        <v>69</v>
      </c>
      <c r="C28" s="153" t="str">
        <f>CONCATENATE(B25," ",C25)</f>
        <v>62 Upravy povrchů vnější</v>
      </c>
      <c r="D28" s="151"/>
      <c r="E28" s="154"/>
      <c r="F28" s="194"/>
      <c r="G28" s="155">
        <f>SUM(G25:G27)</f>
        <v>0</v>
      </c>
      <c r="H28" s="156"/>
      <c r="I28" s="157">
        <f>SUM(I25:I27)</f>
        <v>6.8528399999999996</v>
      </c>
      <c r="J28" s="156"/>
      <c r="K28" s="157">
        <f>SUM(K25:K27)</f>
        <v>0</v>
      </c>
      <c r="Q28" s="143">
        <v>4</v>
      </c>
      <c r="BC28" s="158">
        <f>SUM(BC25:BC27)</f>
        <v>0</v>
      </c>
      <c r="BD28" s="158">
        <f>SUM(BD25:BD27)</f>
        <v>0</v>
      </c>
      <c r="BE28" s="158">
        <f>SUM(BE25:BE27)</f>
        <v>0</v>
      </c>
      <c r="BF28" s="158">
        <f>SUM(BF25:BF27)</f>
        <v>0</v>
      </c>
      <c r="BG28" s="158">
        <f>SUM(BG25:BG27)</f>
        <v>0</v>
      </c>
    </row>
    <row r="29" spans="1:59">
      <c r="A29" s="136" t="s">
        <v>66</v>
      </c>
      <c r="B29" s="137" t="s">
        <v>180</v>
      </c>
      <c r="C29" s="138" t="s">
        <v>181</v>
      </c>
      <c r="D29" s="139"/>
      <c r="E29" s="140"/>
      <c r="F29" s="193"/>
      <c r="G29" s="141"/>
      <c r="H29" s="142"/>
      <c r="I29" s="142"/>
      <c r="J29" s="142"/>
      <c r="K29" s="142"/>
      <c r="Q29" s="143">
        <v>1</v>
      </c>
    </row>
    <row r="30" spans="1:59">
      <c r="A30" s="144">
        <v>14</v>
      </c>
      <c r="B30" s="145" t="s">
        <v>182</v>
      </c>
      <c r="C30" s="146" t="s">
        <v>183</v>
      </c>
      <c r="D30" s="147" t="s">
        <v>100</v>
      </c>
      <c r="E30" s="148">
        <v>64</v>
      </c>
      <c r="F30" s="195">
        <v>0</v>
      </c>
      <c r="G30" s="149">
        <f>E30*F30</f>
        <v>0</v>
      </c>
      <c r="H30" s="150">
        <v>1.58E-3</v>
      </c>
      <c r="I30" s="150">
        <f>E30*H30</f>
        <v>0.10112</v>
      </c>
      <c r="J30" s="150">
        <v>0</v>
      </c>
      <c r="K30" s="150">
        <f>E30*J30</f>
        <v>0</v>
      </c>
      <c r="Q30" s="143">
        <v>2</v>
      </c>
      <c r="AA30" s="119">
        <v>12</v>
      </c>
      <c r="AB30" s="119">
        <v>0</v>
      </c>
      <c r="AC30" s="119">
        <v>14</v>
      </c>
      <c r="BB30" s="119">
        <v>1</v>
      </c>
      <c r="BC30" s="119">
        <f>IF(BB30=1,G30,0)</f>
        <v>0</v>
      </c>
      <c r="BD30" s="119">
        <f>IF(BB30=2,G30,0)</f>
        <v>0</v>
      </c>
      <c r="BE30" s="119">
        <f>IF(BB30=3,G30,0)</f>
        <v>0</v>
      </c>
      <c r="BF30" s="119">
        <f>IF(BB30=4,G30,0)</f>
        <v>0</v>
      </c>
      <c r="BG30" s="119">
        <f>IF(BB30=5,G30,0)</f>
        <v>0</v>
      </c>
    </row>
    <row r="31" spans="1:59">
      <c r="A31" s="151"/>
      <c r="B31" s="152" t="s">
        <v>69</v>
      </c>
      <c r="C31" s="153" t="str">
        <f>CONCATENATE(B29," ",C29)</f>
        <v>94 Lešení a stavební výtahy</v>
      </c>
      <c r="D31" s="151"/>
      <c r="E31" s="154"/>
      <c r="F31" s="194"/>
      <c r="G31" s="155">
        <f>SUM(G29:G30)</f>
        <v>0</v>
      </c>
      <c r="H31" s="156"/>
      <c r="I31" s="157">
        <f>SUM(I29:I30)</f>
        <v>0.10112</v>
      </c>
      <c r="J31" s="156"/>
      <c r="K31" s="157">
        <f>SUM(K29:K30)</f>
        <v>0</v>
      </c>
      <c r="Q31" s="143">
        <v>4</v>
      </c>
      <c r="BC31" s="158">
        <f>SUM(BC29:BC30)</f>
        <v>0</v>
      </c>
      <c r="BD31" s="158">
        <f>SUM(BD29:BD30)</f>
        <v>0</v>
      </c>
      <c r="BE31" s="158">
        <f>SUM(BE29:BE30)</f>
        <v>0</v>
      </c>
      <c r="BF31" s="158">
        <f>SUM(BF29:BF30)</f>
        <v>0</v>
      </c>
      <c r="BG31" s="158">
        <f>SUM(BG29:BG30)</f>
        <v>0</v>
      </c>
    </row>
    <row r="32" spans="1:59">
      <c r="A32" s="136" t="s">
        <v>66</v>
      </c>
      <c r="B32" s="137" t="s">
        <v>184</v>
      </c>
      <c r="C32" s="138" t="s">
        <v>185</v>
      </c>
      <c r="D32" s="139"/>
      <c r="E32" s="140"/>
      <c r="F32" s="193"/>
      <c r="G32" s="141"/>
      <c r="H32" s="142"/>
      <c r="I32" s="142"/>
      <c r="J32" s="142"/>
      <c r="K32" s="142"/>
      <c r="Q32" s="143">
        <v>1</v>
      </c>
    </row>
    <row r="33" spans="1:59" ht="25.5">
      <c r="A33" s="144">
        <v>15</v>
      </c>
      <c r="B33" s="145" t="s">
        <v>186</v>
      </c>
      <c r="C33" s="146" t="s">
        <v>252</v>
      </c>
      <c r="D33" s="147" t="s">
        <v>133</v>
      </c>
      <c r="E33" s="148">
        <v>22</v>
      </c>
      <c r="F33" s="195">
        <v>0</v>
      </c>
      <c r="G33" s="149">
        <f>E33*F33</f>
        <v>0</v>
      </c>
      <c r="H33" s="150">
        <v>0</v>
      </c>
      <c r="I33" s="150">
        <f>E33*H33</f>
        <v>0</v>
      </c>
      <c r="J33" s="150">
        <v>0</v>
      </c>
      <c r="K33" s="150">
        <f>E33*J33</f>
        <v>0</v>
      </c>
      <c r="Q33" s="143">
        <v>2</v>
      </c>
      <c r="AA33" s="119">
        <v>12</v>
      </c>
      <c r="AB33" s="119">
        <v>0</v>
      </c>
      <c r="AC33" s="119">
        <v>15</v>
      </c>
      <c r="BB33" s="119">
        <v>1</v>
      </c>
      <c r="BC33" s="119">
        <f>IF(BB33=1,G33,0)</f>
        <v>0</v>
      </c>
      <c r="BD33" s="119">
        <f>IF(BB33=2,G33,0)</f>
        <v>0</v>
      </c>
      <c r="BE33" s="119">
        <f>IF(BB33=3,G33,0)</f>
        <v>0</v>
      </c>
      <c r="BF33" s="119">
        <f>IF(BB33=4,G33,0)</f>
        <v>0</v>
      </c>
      <c r="BG33" s="119">
        <f>IF(BB33=5,G33,0)</f>
        <v>0</v>
      </c>
    </row>
    <row r="34" spans="1:59" ht="25.5">
      <c r="A34" s="144">
        <v>16</v>
      </c>
      <c r="B34" s="145" t="s">
        <v>253</v>
      </c>
      <c r="C34" s="146" t="s">
        <v>254</v>
      </c>
      <c r="D34" s="147" t="s">
        <v>133</v>
      </c>
      <c r="E34" s="148">
        <v>33</v>
      </c>
      <c r="F34" s="195">
        <v>0</v>
      </c>
      <c r="G34" s="149">
        <f>E34*F34</f>
        <v>0</v>
      </c>
      <c r="H34" s="150">
        <v>0</v>
      </c>
      <c r="I34" s="150">
        <f>E34*H34</f>
        <v>0</v>
      </c>
      <c r="J34" s="150">
        <v>0</v>
      </c>
      <c r="K34" s="150">
        <f>E34*J34</f>
        <v>0</v>
      </c>
      <c r="Q34" s="143">
        <v>2</v>
      </c>
      <c r="AA34" s="119">
        <v>12</v>
      </c>
      <c r="AB34" s="119">
        <v>0</v>
      </c>
      <c r="AC34" s="119">
        <v>16</v>
      </c>
      <c r="BB34" s="119">
        <v>1</v>
      </c>
      <c r="BC34" s="119">
        <f>IF(BB34=1,G34,0)</f>
        <v>0</v>
      </c>
      <c r="BD34" s="119">
        <f>IF(BB34=2,G34,0)</f>
        <v>0</v>
      </c>
      <c r="BE34" s="119">
        <f>IF(BB34=3,G34,0)</f>
        <v>0</v>
      </c>
      <c r="BF34" s="119">
        <f>IF(BB34=4,G34,0)</f>
        <v>0</v>
      </c>
      <c r="BG34" s="119">
        <f>IF(BB34=5,G34,0)</f>
        <v>0</v>
      </c>
    </row>
    <row r="35" spans="1:59">
      <c r="A35" s="151"/>
      <c r="B35" s="152" t="s">
        <v>69</v>
      </c>
      <c r="C35" s="153" t="str">
        <f>CONCATENATE(B32," ",C32)</f>
        <v>95 Dokončovací kce na pozem.stav.</v>
      </c>
      <c r="D35" s="151"/>
      <c r="E35" s="154"/>
      <c r="F35" s="194"/>
      <c r="G35" s="155">
        <f>SUM(G32:G34)</f>
        <v>0</v>
      </c>
      <c r="H35" s="156"/>
      <c r="I35" s="157">
        <f>SUM(I32:I34)</f>
        <v>0</v>
      </c>
      <c r="J35" s="156"/>
      <c r="K35" s="157">
        <f>SUM(K32:K34)</f>
        <v>0</v>
      </c>
      <c r="Q35" s="143">
        <v>4</v>
      </c>
      <c r="BC35" s="158">
        <f>SUM(BC32:BC34)</f>
        <v>0</v>
      </c>
      <c r="BD35" s="158">
        <f>SUM(BD32:BD34)</f>
        <v>0</v>
      </c>
      <c r="BE35" s="158">
        <f>SUM(BE32:BE34)</f>
        <v>0</v>
      </c>
      <c r="BF35" s="158">
        <f>SUM(BF32:BF34)</f>
        <v>0</v>
      </c>
      <c r="BG35" s="158">
        <f>SUM(BG32:BG34)</f>
        <v>0</v>
      </c>
    </row>
    <row r="36" spans="1:59">
      <c r="A36" s="136" t="s">
        <v>66</v>
      </c>
      <c r="B36" s="137" t="s">
        <v>188</v>
      </c>
      <c r="C36" s="138" t="s">
        <v>189</v>
      </c>
      <c r="D36" s="139"/>
      <c r="E36" s="140"/>
      <c r="F36" s="193"/>
      <c r="G36" s="141"/>
      <c r="H36" s="142"/>
      <c r="I36" s="142"/>
      <c r="J36" s="142"/>
      <c r="K36" s="142"/>
      <c r="Q36" s="143">
        <v>1</v>
      </c>
    </row>
    <row r="37" spans="1:59">
      <c r="A37" s="144">
        <v>17</v>
      </c>
      <c r="B37" s="145" t="s">
        <v>190</v>
      </c>
      <c r="C37" s="146" t="s">
        <v>255</v>
      </c>
      <c r="D37" s="147" t="s">
        <v>100</v>
      </c>
      <c r="E37" s="148">
        <v>21.5</v>
      </c>
      <c r="F37" s="195">
        <v>0</v>
      </c>
      <c r="G37" s="149">
        <f>E37*F37</f>
        <v>0</v>
      </c>
      <c r="H37" s="150">
        <v>3.4000000000000002E-4</v>
      </c>
      <c r="I37" s="150">
        <f>E37*H37</f>
        <v>7.3100000000000005E-3</v>
      </c>
      <c r="J37" s="150">
        <v>-0.25</v>
      </c>
      <c r="K37" s="150">
        <f>E37*J37</f>
        <v>-5.375</v>
      </c>
      <c r="Q37" s="143">
        <v>2</v>
      </c>
      <c r="AA37" s="119">
        <v>12</v>
      </c>
      <c r="AB37" s="119">
        <v>0</v>
      </c>
      <c r="AC37" s="119">
        <v>17</v>
      </c>
      <c r="BB37" s="119">
        <v>1</v>
      </c>
      <c r="BC37" s="119">
        <f>IF(BB37=1,G37,0)</f>
        <v>0</v>
      </c>
      <c r="BD37" s="119">
        <f>IF(BB37=2,G37,0)</f>
        <v>0</v>
      </c>
      <c r="BE37" s="119">
        <f>IF(BB37=3,G37,0)</f>
        <v>0</v>
      </c>
      <c r="BF37" s="119">
        <f>IF(BB37=4,G37,0)</f>
        <v>0</v>
      </c>
      <c r="BG37" s="119">
        <f>IF(BB37=5,G37,0)</f>
        <v>0</v>
      </c>
    </row>
    <row r="38" spans="1:59">
      <c r="A38" s="144">
        <v>18</v>
      </c>
      <c r="B38" s="145" t="s">
        <v>256</v>
      </c>
      <c r="C38" s="146" t="s">
        <v>257</v>
      </c>
      <c r="D38" s="147" t="s">
        <v>73</v>
      </c>
      <c r="E38" s="148">
        <v>1</v>
      </c>
      <c r="F38" s="195">
        <v>0</v>
      </c>
      <c r="G38" s="149">
        <f>E38*F38</f>
        <v>0</v>
      </c>
      <c r="H38" s="150">
        <v>1.33E-3</v>
      </c>
      <c r="I38" s="150">
        <f>E38*H38</f>
        <v>1.33E-3</v>
      </c>
      <c r="J38" s="150">
        <v>-2.27</v>
      </c>
      <c r="K38" s="150">
        <f>E38*J38</f>
        <v>-2.27</v>
      </c>
      <c r="Q38" s="143">
        <v>2</v>
      </c>
      <c r="AA38" s="119">
        <v>12</v>
      </c>
      <c r="AB38" s="119">
        <v>0</v>
      </c>
      <c r="AC38" s="119">
        <v>18</v>
      </c>
      <c r="BB38" s="119">
        <v>1</v>
      </c>
      <c r="BC38" s="119">
        <f>IF(BB38=1,G38,0)</f>
        <v>0</v>
      </c>
      <c r="BD38" s="119">
        <f>IF(BB38=2,G38,0)</f>
        <v>0</v>
      </c>
      <c r="BE38" s="119">
        <f>IF(BB38=3,G38,0)</f>
        <v>0</v>
      </c>
      <c r="BF38" s="119">
        <f>IF(BB38=4,G38,0)</f>
        <v>0</v>
      </c>
      <c r="BG38" s="119">
        <f>IF(BB38=5,G38,0)</f>
        <v>0</v>
      </c>
    </row>
    <row r="39" spans="1:59">
      <c r="A39" s="151"/>
      <c r="B39" s="152" t="s">
        <v>69</v>
      </c>
      <c r="C39" s="153" t="str">
        <f>CONCATENATE(B36," ",C36)</f>
        <v>96 Bourání konstrukcí</v>
      </c>
      <c r="D39" s="151"/>
      <c r="E39" s="154"/>
      <c r="F39" s="194"/>
      <c r="G39" s="155">
        <f>SUM(G36:G38)</f>
        <v>0</v>
      </c>
      <c r="H39" s="156"/>
      <c r="I39" s="157">
        <f>SUM(I36:I38)</f>
        <v>8.6400000000000001E-3</v>
      </c>
      <c r="J39" s="156"/>
      <c r="K39" s="157">
        <f>SUM(K36:K38)</f>
        <v>-7.6449999999999996</v>
      </c>
      <c r="Q39" s="143">
        <v>4</v>
      </c>
      <c r="BC39" s="158">
        <f>SUM(BC36:BC38)</f>
        <v>0</v>
      </c>
      <c r="BD39" s="158">
        <f>SUM(BD36:BD38)</f>
        <v>0</v>
      </c>
      <c r="BE39" s="158">
        <f>SUM(BE36:BE38)</f>
        <v>0</v>
      </c>
      <c r="BF39" s="158">
        <f>SUM(BF36:BF38)</f>
        <v>0</v>
      </c>
      <c r="BG39" s="158">
        <f>SUM(BG36:BG38)</f>
        <v>0</v>
      </c>
    </row>
    <row r="40" spans="1:59">
      <c r="A40" s="136" t="s">
        <v>66</v>
      </c>
      <c r="B40" s="137" t="s">
        <v>198</v>
      </c>
      <c r="C40" s="138" t="s">
        <v>199</v>
      </c>
      <c r="D40" s="139"/>
      <c r="E40" s="140"/>
      <c r="F40" s="193"/>
      <c r="G40" s="141"/>
      <c r="H40" s="142"/>
      <c r="I40" s="142"/>
      <c r="J40" s="142"/>
      <c r="K40" s="142"/>
      <c r="Q40" s="143">
        <v>1</v>
      </c>
    </row>
    <row r="41" spans="1:59">
      <c r="A41" s="144">
        <v>19</v>
      </c>
      <c r="B41" s="145" t="s">
        <v>258</v>
      </c>
      <c r="C41" s="146" t="s">
        <v>259</v>
      </c>
      <c r="D41" s="147" t="s">
        <v>100</v>
      </c>
      <c r="E41" s="148">
        <v>127</v>
      </c>
      <c r="F41" s="195">
        <v>0</v>
      </c>
      <c r="G41" s="149">
        <f t="shared" ref="G41:G47" si="8">E41*F41</f>
        <v>0</v>
      </c>
      <c r="H41" s="150">
        <v>0</v>
      </c>
      <c r="I41" s="150">
        <f t="shared" ref="I41:I47" si="9">E41*H41</f>
        <v>0</v>
      </c>
      <c r="J41" s="150">
        <v>-5.8999999999999997E-2</v>
      </c>
      <c r="K41" s="150">
        <f t="shared" ref="K41:K47" si="10">E41*J41</f>
        <v>-7.4929999999999994</v>
      </c>
      <c r="Q41" s="143">
        <v>2</v>
      </c>
      <c r="AA41" s="119">
        <v>12</v>
      </c>
      <c r="AB41" s="119">
        <v>0</v>
      </c>
      <c r="AC41" s="119">
        <v>19</v>
      </c>
      <c r="BB41" s="119">
        <v>1</v>
      </c>
      <c r="BC41" s="119">
        <f t="shared" ref="BC41:BC47" si="11">IF(BB41=1,G41,0)</f>
        <v>0</v>
      </c>
      <c r="BD41" s="119">
        <f t="shared" ref="BD41:BD47" si="12">IF(BB41=2,G41,0)</f>
        <v>0</v>
      </c>
      <c r="BE41" s="119">
        <f t="shared" ref="BE41:BE47" si="13">IF(BB41=3,G41,0)</f>
        <v>0</v>
      </c>
      <c r="BF41" s="119">
        <f t="shared" ref="BF41:BF47" si="14">IF(BB41=4,G41,0)</f>
        <v>0</v>
      </c>
      <c r="BG41" s="119">
        <f t="shared" ref="BG41:BG47" si="15">IF(BB41=5,G41,0)</f>
        <v>0</v>
      </c>
    </row>
    <row r="42" spans="1:59">
      <c r="A42" s="144">
        <v>20</v>
      </c>
      <c r="B42" s="145" t="s">
        <v>202</v>
      </c>
      <c r="C42" s="146" t="s">
        <v>203</v>
      </c>
      <c r="D42" s="147" t="s">
        <v>113</v>
      </c>
      <c r="E42" s="148">
        <v>15.138</v>
      </c>
      <c r="F42" s="195">
        <v>0</v>
      </c>
      <c r="G42" s="149">
        <f t="shared" si="8"/>
        <v>0</v>
      </c>
      <c r="H42" s="150">
        <v>0</v>
      </c>
      <c r="I42" s="150">
        <f t="shared" si="9"/>
        <v>0</v>
      </c>
      <c r="J42" s="150">
        <v>0</v>
      </c>
      <c r="K42" s="150">
        <f t="shared" si="10"/>
        <v>0</v>
      </c>
      <c r="Q42" s="143">
        <v>2</v>
      </c>
      <c r="AA42" s="119">
        <v>12</v>
      </c>
      <c r="AB42" s="119">
        <v>0</v>
      </c>
      <c r="AC42" s="119">
        <v>20</v>
      </c>
      <c r="BB42" s="119">
        <v>1</v>
      </c>
      <c r="BC42" s="119">
        <f t="shared" si="11"/>
        <v>0</v>
      </c>
      <c r="BD42" s="119">
        <f t="shared" si="12"/>
        <v>0</v>
      </c>
      <c r="BE42" s="119">
        <f t="shared" si="13"/>
        <v>0</v>
      </c>
      <c r="BF42" s="119">
        <f t="shared" si="14"/>
        <v>0</v>
      </c>
      <c r="BG42" s="119">
        <f t="shared" si="15"/>
        <v>0</v>
      </c>
    </row>
    <row r="43" spans="1:59">
      <c r="A43" s="144">
        <v>21</v>
      </c>
      <c r="B43" s="145" t="s">
        <v>204</v>
      </c>
      <c r="C43" s="146" t="s">
        <v>205</v>
      </c>
      <c r="D43" s="147" t="s">
        <v>113</v>
      </c>
      <c r="E43" s="148">
        <v>30.276</v>
      </c>
      <c r="F43" s="195">
        <v>0</v>
      </c>
      <c r="G43" s="149">
        <f t="shared" si="8"/>
        <v>0</v>
      </c>
      <c r="H43" s="150">
        <v>0</v>
      </c>
      <c r="I43" s="150">
        <f t="shared" si="9"/>
        <v>0</v>
      </c>
      <c r="J43" s="150">
        <v>0</v>
      </c>
      <c r="K43" s="150">
        <f t="shared" si="10"/>
        <v>0</v>
      </c>
      <c r="Q43" s="143">
        <v>2</v>
      </c>
      <c r="AA43" s="119">
        <v>12</v>
      </c>
      <c r="AB43" s="119">
        <v>0</v>
      </c>
      <c r="AC43" s="119">
        <v>21</v>
      </c>
      <c r="BB43" s="119">
        <v>1</v>
      </c>
      <c r="BC43" s="119">
        <f t="shared" si="11"/>
        <v>0</v>
      </c>
      <c r="BD43" s="119">
        <f t="shared" si="12"/>
        <v>0</v>
      </c>
      <c r="BE43" s="119">
        <f t="shared" si="13"/>
        <v>0</v>
      </c>
      <c r="BF43" s="119">
        <f t="shared" si="14"/>
        <v>0</v>
      </c>
      <c r="BG43" s="119">
        <f t="shared" si="15"/>
        <v>0</v>
      </c>
    </row>
    <row r="44" spans="1:59">
      <c r="A44" s="144">
        <v>22</v>
      </c>
      <c r="B44" s="145" t="s">
        <v>206</v>
      </c>
      <c r="C44" s="146" t="s">
        <v>207</v>
      </c>
      <c r="D44" s="147" t="s">
        <v>113</v>
      </c>
      <c r="E44" s="148">
        <v>15.138</v>
      </c>
      <c r="F44" s="195">
        <v>0</v>
      </c>
      <c r="G44" s="149">
        <f t="shared" si="8"/>
        <v>0</v>
      </c>
      <c r="H44" s="150">
        <v>0</v>
      </c>
      <c r="I44" s="150">
        <f t="shared" si="9"/>
        <v>0</v>
      </c>
      <c r="J44" s="150">
        <v>0</v>
      </c>
      <c r="K44" s="150">
        <f t="shared" si="10"/>
        <v>0</v>
      </c>
      <c r="Q44" s="143">
        <v>2</v>
      </c>
      <c r="AA44" s="119">
        <v>12</v>
      </c>
      <c r="AB44" s="119">
        <v>0</v>
      </c>
      <c r="AC44" s="119">
        <v>22</v>
      </c>
      <c r="BB44" s="119">
        <v>1</v>
      </c>
      <c r="BC44" s="119">
        <f t="shared" si="11"/>
        <v>0</v>
      </c>
      <c r="BD44" s="119">
        <f t="shared" si="12"/>
        <v>0</v>
      </c>
      <c r="BE44" s="119">
        <f t="shared" si="13"/>
        <v>0</v>
      </c>
      <c r="BF44" s="119">
        <f t="shared" si="14"/>
        <v>0</v>
      </c>
      <c r="BG44" s="119">
        <f t="shared" si="15"/>
        <v>0</v>
      </c>
    </row>
    <row r="45" spans="1:59">
      <c r="A45" s="144">
        <v>23</v>
      </c>
      <c r="B45" s="145" t="s">
        <v>208</v>
      </c>
      <c r="C45" s="146" t="s">
        <v>209</v>
      </c>
      <c r="D45" s="147" t="s">
        <v>113</v>
      </c>
      <c r="E45" s="148">
        <v>15.138</v>
      </c>
      <c r="F45" s="195">
        <v>0</v>
      </c>
      <c r="G45" s="149">
        <f t="shared" si="8"/>
        <v>0</v>
      </c>
      <c r="H45" s="150">
        <v>0</v>
      </c>
      <c r="I45" s="150">
        <f t="shared" si="9"/>
        <v>0</v>
      </c>
      <c r="J45" s="150">
        <v>0</v>
      </c>
      <c r="K45" s="150">
        <f t="shared" si="10"/>
        <v>0</v>
      </c>
      <c r="Q45" s="143">
        <v>2</v>
      </c>
      <c r="AA45" s="119">
        <v>12</v>
      </c>
      <c r="AB45" s="119">
        <v>0</v>
      </c>
      <c r="AC45" s="119">
        <v>23</v>
      </c>
      <c r="BB45" s="119">
        <v>1</v>
      </c>
      <c r="BC45" s="119">
        <f t="shared" si="11"/>
        <v>0</v>
      </c>
      <c r="BD45" s="119">
        <f t="shared" si="12"/>
        <v>0</v>
      </c>
      <c r="BE45" s="119">
        <f t="shared" si="13"/>
        <v>0</v>
      </c>
      <c r="BF45" s="119">
        <f t="shared" si="14"/>
        <v>0</v>
      </c>
      <c r="BG45" s="119">
        <f t="shared" si="15"/>
        <v>0</v>
      </c>
    </row>
    <row r="46" spans="1:59">
      <c r="A46" s="144">
        <v>24</v>
      </c>
      <c r="B46" s="145" t="s">
        <v>210</v>
      </c>
      <c r="C46" s="146" t="s">
        <v>211</v>
      </c>
      <c r="D46" s="147" t="s">
        <v>113</v>
      </c>
      <c r="E46" s="148">
        <v>227.07</v>
      </c>
      <c r="F46" s="195">
        <v>0</v>
      </c>
      <c r="G46" s="149">
        <f t="shared" si="8"/>
        <v>0</v>
      </c>
      <c r="H46" s="150">
        <v>0</v>
      </c>
      <c r="I46" s="150">
        <f t="shared" si="9"/>
        <v>0</v>
      </c>
      <c r="J46" s="150">
        <v>0</v>
      </c>
      <c r="K46" s="150">
        <f t="shared" si="10"/>
        <v>0</v>
      </c>
      <c r="Q46" s="143">
        <v>2</v>
      </c>
      <c r="AA46" s="119">
        <v>12</v>
      </c>
      <c r="AB46" s="119">
        <v>0</v>
      </c>
      <c r="AC46" s="119">
        <v>24</v>
      </c>
      <c r="BB46" s="119">
        <v>1</v>
      </c>
      <c r="BC46" s="119">
        <f t="shared" si="11"/>
        <v>0</v>
      </c>
      <c r="BD46" s="119">
        <f t="shared" si="12"/>
        <v>0</v>
      </c>
      <c r="BE46" s="119">
        <f t="shared" si="13"/>
        <v>0</v>
      </c>
      <c r="BF46" s="119">
        <f t="shared" si="14"/>
        <v>0</v>
      </c>
      <c r="BG46" s="119">
        <f t="shared" si="15"/>
        <v>0</v>
      </c>
    </row>
    <row r="47" spans="1:59">
      <c r="A47" s="144">
        <v>25</v>
      </c>
      <c r="B47" s="145" t="s">
        <v>260</v>
      </c>
      <c r="C47" s="146" t="s">
        <v>213</v>
      </c>
      <c r="D47" s="147" t="s">
        <v>113</v>
      </c>
      <c r="E47" s="148">
        <v>15.138</v>
      </c>
      <c r="F47" s="195">
        <v>0</v>
      </c>
      <c r="G47" s="149">
        <f t="shared" si="8"/>
        <v>0</v>
      </c>
      <c r="H47" s="150">
        <v>0</v>
      </c>
      <c r="I47" s="150">
        <f t="shared" si="9"/>
        <v>0</v>
      </c>
      <c r="J47" s="150">
        <v>0</v>
      </c>
      <c r="K47" s="150">
        <f t="shared" si="10"/>
        <v>0</v>
      </c>
      <c r="Q47" s="143">
        <v>2</v>
      </c>
      <c r="AA47" s="119">
        <v>12</v>
      </c>
      <c r="AB47" s="119">
        <v>0</v>
      </c>
      <c r="AC47" s="119">
        <v>25</v>
      </c>
      <c r="BB47" s="119">
        <v>1</v>
      </c>
      <c r="BC47" s="119">
        <f t="shared" si="11"/>
        <v>0</v>
      </c>
      <c r="BD47" s="119">
        <f t="shared" si="12"/>
        <v>0</v>
      </c>
      <c r="BE47" s="119">
        <f t="shared" si="13"/>
        <v>0</v>
      </c>
      <c r="BF47" s="119">
        <f t="shared" si="14"/>
        <v>0</v>
      </c>
      <c r="BG47" s="119">
        <f t="shared" si="15"/>
        <v>0</v>
      </c>
    </row>
    <row r="48" spans="1:59">
      <c r="A48" s="151"/>
      <c r="B48" s="152" t="s">
        <v>69</v>
      </c>
      <c r="C48" s="153" t="str">
        <f>CONCATENATE(B40," ",C40)</f>
        <v>97 Prorážení otvorů</v>
      </c>
      <c r="D48" s="151"/>
      <c r="E48" s="154"/>
      <c r="F48" s="194"/>
      <c r="G48" s="155">
        <f>SUM(G40:G47)</f>
        <v>0</v>
      </c>
      <c r="H48" s="156"/>
      <c r="I48" s="157">
        <f>SUM(I40:I47)</f>
        <v>0</v>
      </c>
      <c r="J48" s="156"/>
      <c r="K48" s="157">
        <f>SUM(K40:K47)</f>
        <v>-7.4929999999999994</v>
      </c>
      <c r="Q48" s="143">
        <v>4</v>
      </c>
      <c r="BC48" s="158">
        <f>SUM(BC40:BC47)</f>
        <v>0</v>
      </c>
      <c r="BD48" s="158">
        <f>SUM(BD40:BD47)</f>
        <v>0</v>
      </c>
      <c r="BE48" s="158">
        <f>SUM(BE40:BE47)</f>
        <v>0</v>
      </c>
      <c r="BF48" s="158">
        <f>SUM(BF40:BF47)</f>
        <v>0</v>
      </c>
      <c r="BG48" s="158">
        <f>SUM(BG40:BG47)</f>
        <v>0</v>
      </c>
    </row>
    <row r="49" spans="1:59">
      <c r="A49" s="136" t="s">
        <v>66</v>
      </c>
      <c r="B49" s="137" t="s">
        <v>214</v>
      </c>
      <c r="C49" s="138" t="s">
        <v>215</v>
      </c>
      <c r="D49" s="139"/>
      <c r="E49" s="140"/>
      <c r="F49" s="193"/>
      <c r="G49" s="141"/>
      <c r="H49" s="142"/>
      <c r="I49" s="142"/>
      <c r="J49" s="142"/>
      <c r="K49" s="142"/>
      <c r="Q49" s="143">
        <v>1</v>
      </c>
    </row>
    <row r="50" spans="1:59">
      <c r="A50" s="144">
        <v>26</v>
      </c>
      <c r="B50" s="145" t="s">
        <v>261</v>
      </c>
      <c r="C50" s="146" t="s">
        <v>262</v>
      </c>
      <c r="D50" s="147" t="s">
        <v>113</v>
      </c>
      <c r="E50" s="148">
        <v>19.149000000000001</v>
      </c>
      <c r="F50" s="195">
        <v>0</v>
      </c>
      <c r="G50" s="149">
        <f>E50*F50</f>
        <v>0</v>
      </c>
      <c r="H50" s="150">
        <v>0</v>
      </c>
      <c r="I50" s="150">
        <f>E50*H50</f>
        <v>0</v>
      </c>
      <c r="J50" s="150">
        <v>0</v>
      </c>
      <c r="K50" s="150">
        <f>E50*J50</f>
        <v>0</v>
      </c>
      <c r="Q50" s="143">
        <v>2</v>
      </c>
      <c r="AA50" s="119">
        <v>12</v>
      </c>
      <c r="AB50" s="119">
        <v>0</v>
      </c>
      <c r="AC50" s="119">
        <v>26</v>
      </c>
      <c r="BB50" s="119">
        <v>1</v>
      </c>
      <c r="BC50" s="119">
        <f>IF(BB50=1,G50,0)</f>
        <v>0</v>
      </c>
      <c r="BD50" s="119">
        <f>IF(BB50=2,G50,0)</f>
        <v>0</v>
      </c>
      <c r="BE50" s="119">
        <f>IF(BB50=3,G50,0)</f>
        <v>0</v>
      </c>
      <c r="BF50" s="119">
        <f>IF(BB50=4,G50,0)</f>
        <v>0</v>
      </c>
      <c r="BG50" s="119">
        <f>IF(BB50=5,G50,0)</f>
        <v>0</v>
      </c>
    </row>
    <row r="51" spans="1:59">
      <c r="A51" s="144">
        <v>27</v>
      </c>
      <c r="B51" s="145" t="s">
        <v>220</v>
      </c>
      <c r="C51" s="146" t="s">
        <v>221</v>
      </c>
      <c r="D51" s="147" t="s">
        <v>113</v>
      </c>
      <c r="E51" s="148">
        <v>0.10112</v>
      </c>
      <c r="F51" s="195">
        <v>0</v>
      </c>
      <c r="G51" s="149">
        <f>E51*F51</f>
        <v>0</v>
      </c>
      <c r="H51" s="150">
        <v>0</v>
      </c>
      <c r="I51" s="150">
        <f>E51*H51</f>
        <v>0</v>
      </c>
      <c r="J51" s="150">
        <v>0</v>
      </c>
      <c r="K51" s="150">
        <f>E51*J51</f>
        <v>0</v>
      </c>
      <c r="Q51" s="143">
        <v>2</v>
      </c>
      <c r="AA51" s="119">
        <v>12</v>
      </c>
      <c r="AB51" s="119">
        <v>0</v>
      </c>
      <c r="AC51" s="119">
        <v>27</v>
      </c>
      <c r="BB51" s="119">
        <v>1</v>
      </c>
      <c r="BC51" s="119">
        <f>IF(BB51=1,G51,0)</f>
        <v>0</v>
      </c>
      <c r="BD51" s="119">
        <f>IF(BB51=2,G51,0)</f>
        <v>0</v>
      </c>
      <c r="BE51" s="119">
        <f>IF(BB51=3,G51,0)</f>
        <v>0</v>
      </c>
      <c r="BF51" s="119">
        <f>IF(BB51=4,G51,0)</f>
        <v>0</v>
      </c>
      <c r="BG51" s="119">
        <f>IF(BB51=5,G51,0)</f>
        <v>0</v>
      </c>
    </row>
    <row r="52" spans="1:59">
      <c r="A52" s="151"/>
      <c r="B52" s="152" t="s">
        <v>69</v>
      </c>
      <c r="C52" s="153" t="str">
        <f>CONCATENATE(B49," ",C49)</f>
        <v>99 Staveništní přesun hmot</v>
      </c>
      <c r="D52" s="151"/>
      <c r="E52" s="154"/>
      <c r="F52" s="194"/>
      <c r="G52" s="155">
        <f>SUM(G49:G51)</f>
        <v>0</v>
      </c>
      <c r="H52" s="156"/>
      <c r="I52" s="157">
        <f>SUM(I49:I51)</f>
        <v>0</v>
      </c>
      <c r="J52" s="156"/>
      <c r="K52" s="157">
        <f>SUM(K49:K51)</f>
        <v>0</v>
      </c>
      <c r="Q52" s="143">
        <v>4</v>
      </c>
      <c r="BC52" s="158">
        <f>SUM(BC49:BC51)</f>
        <v>0</v>
      </c>
      <c r="BD52" s="158">
        <f>SUM(BD49:BD51)</f>
        <v>0</v>
      </c>
      <c r="BE52" s="158">
        <f>SUM(BE49:BE51)</f>
        <v>0</v>
      </c>
      <c r="BF52" s="158">
        <f>SUM(BF49:BF51)</f>
        <v>0</v>
      </c>
      <c r="BG52" s="158">
        <f>SUM(BG49:BG51)</f>
        <v>0</v>
      </c>
    </row>
    <row r="53" spans="1:59">
      <c r="A53" s="136" t="s">
        <v>66</v>
      </c>
      <c r="B53" s="137" t="s">
        <v>222</v>
      </c>
      <c r="C53" s="138" t="s">
        <v>223</v>
      </c>
      <c r="D53" s="139"/>
      <c r="E53" s="140"/>
      <c r="F53" s="193"/>
      <c r="G53" s="141"/>
      <c r="H53" s="142"/>
      <c r="I53" s="142"/>
      <c r="J53" s="142"/>
      <c r="K53" s="142"/>
      <c r="Q53" s="143">
        <v>1</v>
      </c>
    </row>
    <row r="54" spans="1:59">
      <c r="A54" s="144">
        <v>28</v>
      </c>
      <c r="B54" s="145" t="s">
        <v>224</v>
      </c>
      <c r="C54" s="146" t="s">
        <v>225</v>
      </c>
      <c r="D54" s="147" t="s">
        <v>100</v>
      </c>
      <c r="E54" s="148">
        <v>25</v>
      </c>
      <c r="F54" s="195">
        <v>0</v>
      </c>
      <c r="G54" s="149">
        <f>E54*F54</f>
        <v>0</v>
      </c>
      <c r="H54" s="150">
        <v>0.11365</v>
      </c>
      <c r="I54" s="150">
        <f>E54*H54</f>
        <v>2.8412500000000001</v>
      </c>
      <c r="J54" s="150">
        <v>0</v>
      </c>
      <c r="K54" s="150">
        <f>E54*J54</f>
        <v>0</v>
      </c>
      <c r="Q54" s="143">
        <v>2</v>
      </c>
      <c r="AA54" s="119">
        <v>12</v>
      </c>
      <c r="AB54" s="119">
        <v>0</v>
      </c>
      <c r="AC54" s="119">
        <v>28</v>
      </c>
      <c r="BB54" s="119">
        <v>2</v>
      </c>
      <c r="BC54" s="119">
        <f>IF(BB54=1,G54,0)</f>
        <v>0</v>
      </c>
      <c r="BD54" s="119">
        <f>IF(BB54=2,G54,0)</f>
        <v>0</v>
      </c>
      <c r="BE54" s="119">
        <f>IF(BB54=3,G54,0)</f>
        <v>0</v>
      </c>
      <c r="BF54" s="119">
        <f>IF(BB54=4,G54,0)</f>
        <v>0</v>
      </c>
      <c r="BG54" s="119">
        <f>IF(BB54=5,G54,0)</f>
        <v>0</v>
      </c>
    </row>
    <row r="55" spans="1:59">
      <c r="A55" s="144">
        <v>29</v>
      </c>
      <c r="B55" s="145" t="s">
        <v>263</v>
      </c>
      <c r="C55" s="146" t="s">
        <v>264</v>
      </c>
      <c r="D55" s="147" t="s">
        <v>128</v>
      </c>
      <c r="E55" s="148">
        <v>1.6</v>
      </c>
      <c r="F55" s="195">
        <v>0</v>
      </c>
      <c r="G55" s="149">
        <f>E55*F55</f>
        <v>0</v>
      </c>
      <c r="H55" s="150">
        <v>3.6889999999999999E-2</v>
      </c>
      <c r="I55" s="150">
        <f>E55*H55</f>
        <v>5.9024E-2</v>
      </c>
      <c r="J55" s="150">
        <v>0</v>
      </c>
      <c r="K55" s="150">
        <f>E55*J55</f>
        <v>0</v>
      </c>
      <c r="Q55" s="143">
        <v>2</v>
      </c>
      <c r="AA55" s="119">
        <v>12</v>
      </c>
      <c r="AB55" s="119">
        <v>0</v>
      </c>
      <c r="AC55" s="119">
        <v>29</v>
      </c>
      <c r="BB55" s="119">
        <v>2</v>
      </c>
      <c r="BC55" s="119">
        <f>IF(BB55=1,G55,0)</f>
        <v>0</v>
      </c>
      <c r="BD55" s="119">
        <f>IF(BB55=2,G55,0)</f>
        <v>0</v>
      </c>
      <c r="BE55" s="119">
        <f>IF(BB55=3,G55,0)</f>
        <v>0</v>
      </c>
      <c r="BF55" s="119">
        <f>IF(BB55=4,G55,0)</f>
        <v>0</v>
      </c>
      <c r="BG55" s="119">
        <f>IF(BB55=5,G55,0)</f>
        <v>0</v>
      </c>
    </row>
    <row r="56" spans="1:59">
      <c r="A56" s="144">
        <v>30</v>
      </c>
      <c r="B56" s="145" t="s">
        <v>228</v>
      </c>
      <c r="C56" s="146" t="s">
        <v>229</v>
      </c>
      <c r="D56" s="147" t="s">
        <v>128</v>
      </c>
      <c r="E56" s="148">
        <v>6.8</v>
      </c>
      <c r="F56" s="195">
        <v>0</v>
      </c>
      <c r="G56" s="149">
        <f>E56*F56</f>
        <v>0</v>
      </c>
      <c r="H56" s="150">
        <v>1.0000000000000001E-5</v>
      </c>
      <c r="I56" s="150">
        <f>E56*H56</f>
        <v>6.7999999999999999E-5</v>
      </c>
      <c r="J56" s="150">
        <v>0</v>
      </c>
      <c r="K56" s="150">
        <f>E56*J56</f>
        <v>0</v>
      </c>
      <c r="Q56" s="143">
        <v>2</v>
      </c>
      <c r="AA56" s="119">
        <v>12</v>
      </c>
      <c r="AB56" s="119">
        <v>0</v>
      </c>
      <c r="AC56" s="119">
        <v>30</v>
      </c>
      <c r="BB56" s="119">
        <v>2</v>
      </c>
      <c r="BC56" s="119">
        <f>IF(BB56=1,G56,0)</f>
        <v>0</v>
      </c>
      <c r="BD56" s="119">
        <f>IF(BB56=2,G56,0)</f>
        <v>0</v>
      </c>
      <c r="BE56" s="119">
        <f>IF(BB56=3,G56,0)</f>
        <v>0</v>
      </c>
      <c r="BF56" s="119">
        <f>IF(BB56=4,G56,0)</f>
        <v>0</v>
      </c>
      <c r="BG56" s="119">
        <f>IF(BB56=5,G56,0)</f>
        <v>0</v>
      </c>
    </row>
    <row r="57" spans="1:59">
      <c r="A57" s="144">
        <v>31</v>
      </c>
      <c r="B57" s="145" t="s">
        <v>230</v>
      </c>
      <c r="C57" s="146" t="s">
        <v>231</v>
      </c>
      <c r="D57" s="147" t="s">
        <v>113</v>
      </c>
      <c r="E57" s="148">
        <v>2.9003000000000001</v>
      </c>
      <c r="F57" s="195">
        <v>0</v>
      </c>
      <c r="G57" s="149">
        <f>E57*F57</f>
        <v>0</v>
      </c>
      <c r="H57" s="150">
        <v>0</v>
      </c>
      <c r="I57" s="150">
        <f>E57*H57</f>
        <v>0</v>
      </c>
      <c r="J57" s="150">
        <v>0</v>
      </c>
      <c r="K57" s="150">
        <f>E57*J57</f>
        <v>0</v>
      </c>
      <c r="Q57" s="143">
        <v>2</v>
      </c>
      <c r="AA57" s="119">
        <v>12</v>
      </c>
      <c r="AB57" s="119">
        <v>0</v>
      </c>
      <c r="AC57" s="119">
        <v>31</v>
      </c>
      <c r="BB57" s="119">
        <v>2</v>
      </c>
      <c r="BC57" s="119">
        <f>IF(BB57=1,G57,0)</f>
        <v>0</v>
      </c>
      <c r="BD57" s="119">
        <f>IF(BB57=2,G57,0)</f>
        <v>0</v>
      </c>
      <c r="BE57" s="119">
        <f>IF(BB57=3,G57,0)</f>
        <v>0</v>
      </c>
      <c r="BF57" s="119">
        <f>IF(BB57=4,G57,0)</f>
        <v>0</v>
      </c>
      <c r="BG57" s="119">
        <f>IF(BB57=5,G57,0)</f>
        <v>0</v>
      </c>
    </row>
    <row r="58" spans="1:59">
      <c r="A58" s="151"/>
      <c r="B58" s="152" t="s">
        <v>69</v>
      </c>
      <c r="C58" s="153" t="str">
        <f>CONCATENATE(B53," ",C53)</f>
        <v>765 Krytiny tvrdé</v>
      </c>
      <c r="D58" s="151"/>
      <c r="E58" s="154"/>
      <c r="F58" s="194"/>
      <c r="G58" s="155">
        <f>SUM(G53:G57)</f>
        <v>0</v>
      </c>
      <c r="H58" s="156"/>
      <c r="I58" s="157">
        <f>SUM(I53:I57)</f>
        <v>2.9003420000000002</v>
      </c>
      <c r="J58" s="156"/>
      <c r="K58" s="157">
        <f>SUM(K53:K57)</f>
        <v>0</v>
      </c>
      <c r="Q58" s="143">
        <v>4</v>
      </c>
      <c r="BC58" s="158">
        <f>SUM(BC53:BC57)</f>
        <v>0</v>
      </c>
      <c r="BD58" s="158">
        <f>SUM(BD53:BD57)</f>
        <v>0</v>
      </c>
      <c r="BE58" s="158">
        <f>SUM(BE53:BE57)</f>
        <v>0</v>
      </c>
      <c r="BF58" s="158">
        <f>SUM(BF53:BF57)</f>
        <v>0</v>
      </c>
      <c r="BG58" s="158">
        <f>SUM(BG53:BG57)</f>
        <v>0</v>
      </c>
    </row>
    <row r="59" spans="1:59">
      <c r="E59" s="119"/>
    </row>
    <row r="60" spans="1:59">
      <c r="E60" s="119"/>
    </row>
    <row r="61" spans="1:59">
      <c r="E61" s="119"/>
    </row>
    <row r="62" spans="1:59">
      <c r="E62" s="119"/>
    </row>
    <row r="63" spans="1:59">
      <c r="E63" s="119"/>
    </row>
    <row r="64" spans="1:59">
      <c r="E64" s="119"/>
    </row>
    <row r="65" spans="5:5">
      <c r="E65" s="119"/>
    </row>
    <row r="66" spans="5:5">
      <c r="E66" s="119"/>
    </row>
    <row r="67" spans="5:5">
      <c r="E67" s="119"/>
    </row>
    <row r="68" spans="5:5">
      <c r="E68" s="119"/>
    </row>
    <row r="69" spans="5:5">
      <c r="E69" s="119"/>
    </row>
    <row r="70" spans="5:5">
      <c r="E70" s="119"/>
    </row>
    <row r="71" spans="5:5">
      <c r="E71" s="119"/>
    </row>
    <row r="72" spans="5:5">
      <c r="E72" s="119"/>
    </row>
    <row r="73" spans="5:5">
      <c r="E73" s="119"/>
    </row>
    <row r="74" spans="5:5">
      <c r="E74" s="119"/>
    </row>
    <row r="75" spans="5:5">
      <c r="E75" s="119"/>
    </row>
    <row r="76" spans="5:5">
      <c r="E76" s="119"/>
    </row>
    <row r="77" spans="5:5">
      <c r="E77" s="119"/>
    </row>
    <row r="78" spans="5:5">
      <c r="E78" s="119"/>
    </row>
    <row r="79" spans="5:5">
      <c r="E79" s="119"/>
    </row>
    <row r="80" spans="5:5">
      <c r="E80" s="119"/>
    </row>
    <row r="81" spans="1:7">
      <c r="E81" s="119"/>
    </row>
    <row r="82" spans="1:7">
      <c r="A82" s="159"/>
      <c r="B82" s="159"/>
      <c r="C82" s="159"/>
      <c r="D82" s="159"/>
      <c r="E82" s="159"/>
      <c r="F82" s="159"/>
      <c r="G82" s="159"/>
    </row>
    <row r="83" spans="1:7">
      <c r="A83" s="159"/>
      <c r="B83" s="159"/>
      <c r="C83" s="159"/>
      <c r="D83" s="159"/>
      <c r="E83" s="159"/>
      <c r="F83" s="159"/>
      <c r="G83" s="159"/>
    </row>
    <row r="84" spans="1:7">
      <c r="A84" s="159"/>
      <c r="B84" s="159"/>
      <c r="C84" s="159"/>
      <c r="D84" s="159"/>
      <c r="E84" s="159"/>
      <c r="F84" s="159"/>
      <c r="G84" s="159"/>
    </row>
    <row r="85" spans="1:7">
      <c r="A85" s="159"/>
      <c r="B85" s="159"/>
      <c r="C85" s="159"/>
      <c r="D85" s="159"/>
      <c r="E85" s="159"/>
      <c r="F85" s="159"/>
      <c r="G85" s="159"/>
    </row>
    <row r="86" spans="1:7">
      <c r="E86" s="119"/>
    </row>
    <row r="87" spans="1:7">
      <c r="E87" s="119"/>
    </row>
    <row r="88" spans="1:7">
      <c r="E88" s="119"/>
    </row>
    <row r="89" spans="1:7">
      <c r="E89" s="119"/>
    </row>
    <row r="90" spans="1:7">
      <c r="E90" s="119"/>
    </row>
    <row r="91" spans="1:7">
      <c r="E91" s="119"/>
    </row>
    <row r="92" spans="1:7">
      <c r="E92" s="119"/>
    </row>
    <row r="93" spans="1:7">
      <c r="E93" s="119"/>
    </row>
    <row r="94" spans="1:7">
      <c r="E94" s="119"/>
    </row>
    <row r="95" spans="1:7">
      <c r="E95" s="119"/>
    </row>
    <row r="96" spans="1:7">
      <c r="E96" s="119"/>
    </row>
    <row r="97" spans="1:7">
      <c r="E97" s="119"/>
    </row>
    <row r="98" spans="1:7">
      <c r="E98" s="119"/>
    </row>
    <row r="99" spans="1:7">
      <c r="E99" s="119"/>
    </row>
    <row r="100" spans="1:7">
      <c r="E100" s="119"/>
    </row>
    <row r="101" spans="1:7">
      <c r="E101" s="119"/>
    </row>
    <row r="102" spans="1:7">
      <c r="E102" s="119"/>
    </row>
    <row r="103" spans="1:7">
      <c r="E103" s="119"/>
    </row>
    <row r="104" spans="1:7">
      <c r="E104" s="119"/>
    </row>
    <row r="105" spans="1:7">
      <c r="E105" s="119"/>
    </row>
    <row r="106" spans="1:7">
      <c r="E106" s="119"/>
    </row>
    <row r="107" spans="1:7">
      <c r="E107" s="119"/>
    </row>
    <row r="108" spans="1:7">
      <c r="E108" s="119"/>
    </row>
    <row r="109" spans="1:7">
      <c r="E109" s="119"/>
    </row>
    <row r="110" spans="1:7">
      <c r="E110" s="119"/>
    </row>
    <row r="111" spans="1:7">
      <c r="A111" s="160"/>
      <c r="B111" s="160"/>
    </row>
    <row r="112" spans="1:7">
      <c r="A112" s="159"/>
      <c r="B112" s="159"/>
      <c r="C112" s="162"/>
      <c r="D112" s="162"/>
      <c r="E112" s="163"/>
      <c r="F112" s="162"/>
      <c r="G112" s="164"/>
    </row>
    <row r="113" spans="1:7">
      <c r="A113" s="165"/>
      <c r="B113" s="165"/>
      <c r="C113" s="159"/>
      <c r="D113" s="159"/>
      <c r="E113" s="166"/>
      <c r="F113" s="159"/>
      <c r="G113" s="159"/>
    </row>
    <row r="114" spans="1:7">
      <c r="A114" s="159"/>
      <c r="B114" s="159"/>
      <c r="C114" s="159"/>
      <c r="D114" s="159"/>
      <c r="E114" s="166"/>
      <c r="F114" s="159"/>
      <c r="G114" s="159"/>
    </row>
    <row r="115" spans="1:7">
      <c r="A115" s="159"/>
      <c r="B115" s="159"/>
      <c r="C115" s="159"/>
      <c r="D115" s="159"/>
      <c r="E115" s="166"/>
      <c r="F115" s="159"/>
      <c r="G115" s="159"/>
    </row>
    <row r="116" spans="1:7">
      <c r="A116" s="159"/>
      <c r="B116" s="159"/>
      <c r="C116" s="159"/>
      <c r="D116" s="159"/>
      <c r="E116" s="166"/>
      <c r="F116" s="159"/>
      <c r="G116" s="159"/>
    </row>
    <row r="117" spans="1:7">
      <c r="A117" s="159"/>
      <c r="B117" s="159"/>
      <c r="C117" s="159"/>
      <c r="D117" s="159"/>
      <c r="E117" s="166"/>
      <c r="F117" s="159"/>
      <c r="G117" s="159"/>
    </row>
    <row r="118" spans="1:7">
      <c r="A118" s="159"/>
      <c r="B118" s="159"/>
      <c r="C118" s="159"/>
      <c r="D118" s="159"/>
      <c r="E118" s="166"/>
      <c r="F118" s="159"/>
      <c r="G118" s="159"/>
    </row>
    <row r="119" spans="1:7">
      <c r="A119" s="159"/>
      <c r="B119" s="159"/>
      <c r="C119" s="159"/>
      <c r="D119" s="159"/>
      <c r="E119" s="166"/>
      <c r="F119" s="159"/>
      <c r="G119" s="159"/>
    </row>
    <row r="120" spans="1:7">
      <c r="A120" s="159"/>
      <c r="B120" s="159"/>
      <c r="C120" s="159"/>
      <c r="D120" s="159"/>
      <c r="E120" s="166"/>
      <c r="F120" s="159"/>
      <c r="G120" s="159"/>
    </row>
    <row r="121" spans="1:7">
      <c r="A121" s="159"/>
      <c r="B121" s="159"/>
      <c r="C121" s="159"/>
      <c r="D121" s="159"/>
      <c r="E121" s="166"/>
      <c r="F121" s="159"/>
      <c r="G121" s="159"/>
    </row>
    <row r="122" spans="1:7">
      <c r="A122" s="159"/>
      <c r="B122" s="159"/>
      <c r="C122" s="159"/>
      <c r="D122" s="159"/>
      <c r="E122" s="166"/>
      <c r="F122" s="159"/>
      <c r="G122" s="159"/>
    </row>
    <row r="123" spans="1:7">
      <c r="A123" s="159"/>
      <c r="B123" s="159"/>
      <c r="C123" s="159"/>
      <c r="D123" s="159"/>
      <c r="E123" s="166"/>
      <c r="F123" s="159"/>
      <c r="G123" s="159"/>
    </row>
    <row r="124" spans="1:7">
      <c r="A124" s="159"/>
      <c r="B124" s="159"/>
      <c r="C124" s="159"/>
      <c r="D124" s="159"/>
      <c r="E124" s="166"/>
      <c r="F124" s="159"/>
      <c r="G124" s="159"/>
    </row>
    <row r="125" spans="1:7">
      <c r="A125" s="159"/>
      <c r="B125" s="159"/>
      <c r="C125" s="159"/>
      <c r="D125" s="159"/>
      <c r="E125" s="166"/>
      <c r="F125" s="159"/>
      <c r="G125" s="159"/>
    </row>
  </sheetData>
  <sheetProtection sheet="1"/>
  <mergeCells count="5">
    <mergeCell ref="A1:I1"/>
    <mergeCell ref="A3:B3"/>
    <mergeCell ref="A5:B5"/>
    <mergeCell ref="G5:I5"/>
    <mergeCell ref="A4:B4"/>
  </mergeCells>
  <phoneticPr fontId="21" type="noConversion"/>
  <printOptions gridLinesSet="0"/>
  <pageMargins left="2.04" right="0.39370078740157483" top="0.78740157480314965" bottom="0.88" header="0.31496062992125984" footer="0.31496062992125984"/>
  <pageSetup paperSize="8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88</vt:i4>
      </vt:variant>
    </vt:vector>
  </HeadingPairs>
  <TitlesOfParts>
    <vt:vector size="95" baseType="lpstr">
      <vt:lpstr>Krycí list SO</vt:lpstr>
      <vt:lpstr>Krycí list I.části SO</vt:lpstr>
      <vt:lpstr>Rekapitulace I.části SO</vt:lpstr>
      <vt:lpstr>Položky I.část SO</vt:lpstr>
      <vt:lpstr>Krycí list II.části SO</vt:lpstr>
      <vt:lpstr>Rekapitulace II.části SO</vt:lpstr>
      <vt:lpstr>Položky II.část SO</vt:lpstr>
      <vt:lpstr>'Krycí list II.části SO'!cisloobjektu</vt:lpstr>
      <vt:lpstr>'Krycí list SO'!cisloobjektu</vt:lpstr>
      <vt:lpstr>cisloobjektu</vt:lpstr>
      <vt:lpstr>'Krycí list II.části SO'!cislostavby</vt:lpstr>
      <vt:lpstr>'Krycí list SO'!cislostavby</vt:lpstr>
      <vt:lpstr>cislostavby</vt:lpstr>
      <vt:lpstr>'Krycí list SO'!Datum</vt:lpstr>
      <vt:lpstr>'Rekapitulace II.části SO'!Dil</vt:lpstr>
      <vt:lpstr>Dil</vt:lpstr>
      <vt:lpstr>'Rekapitulace II.části SO'!Dodavka</vt:lpstr>
      <vt:lpstr>Dodavka</vt:lpstr>
      <vt:lpstr>'Rekapitulace II.části SO'!HSV</vt:lpstr>
      <vt:lpstr>HSV</vt:lpstr>
      <vt:lpstr>'Rekapitulace II.části SO'!HZS</vt:lpstr>
      <vt:lpstr>HZS</vt:lpstr>
      <vt:lpstr>'Krycí list II.části SO'!JKSO</vt:lpstr>
      <vt:lpstr>'Krycí list SO'!JKSO</vt:lpstr>
      <vt:lpstr>JKSO</vt:lpstr>
      <vt:lpstr>'Krycí list II.části SO'!MJ</vt:lpstr>
      <vt:lpstr>'Krycí list SO'!MJ</vt:lpstr>
      <vt:lpstr>MJ</vt:lpstr>
      <vt:lpstr>'Rekapitulace II.části SO'!Mont</vt:lpstr>
      <vt:lpstr>Mont</vt:lpstr>
      <vt:lpstr>'Rekapitulace II.části SO'!NazevDilu</vt:lpstr>
      <vt:lpstr>NazevDilu</vt:lpstr>
      <vt:lpstr>'Krycí list II.části SO'!nazevobjektu</vt:lpstr>
      <vt:lpstr>'Krycí list SO'!nazevobjektu</vt:lpstr>
      <vt:lpstr>nazevobjektu</vt:lpstr>
      <vt:lpstr>'Krycí list II.části SO'!nazevstavby</vt:lpstr>
      <vt:lpstr>'Krycí list SO'!nazevstavby</vt:lpstr>
      <vt:lpstr>nazevstavby</vt:lpstr>
      <vt:lpstr>'Položky I.část SO'!Názvy_tisku</vt:lpstr>
      <vt:lpstr>'Položky II.část SO'!Názvy_tisku</vt:lpstr>
      <vt:lpstr>'Rekapitulace I.části SO'!Názvy_tisku</vt:lpstr>
      <vt:lpstr>'Rekapitulace II.části SO'!Názvy_tisku</vt:lpstr>
      <vt:lpstr>'Krycí list II.části SO'!Objednatel</vt:lpstr>
      <vt:lpstr>'Krycí list SO'!Objednatel</vt:lpstr>
      <vt:lpstr>Objednatel</vt:lpstr>
      <vt:lpstr>'Krycí list I.části SO'!Oblast_tisku</vt:lpstr>
      <vt:lpstr>'Krycí list II.části SO'!Oblast_tisku</vt:lpstr>
      <vt:lpstr>'Krycí list SO'!Oblast_tisku</vt:lpstr>
      <vt:lpstr>'Položky I.část SO'!Oblast_tisku</vt:lpstr>
      <vt:lpstr>'Položky II.část SO'!Oblast_tisku</vt:lpstr>
      <vt:lpstr>'Rekapitulace I.části SO'!Oblast_tisku</vt:lpstr>
      <vt:lpstr>'Rekapitulace II.části SO'!Oblast_tisku</vt:lpstr>
      <vt:lpstr>'Krycí list II.části SO'!PocetMJ</vt:lpstr>
      <vt:lpstr>'Krycí list SO'!PocetMJ</vt:lpstr>
      <vt:lpstr>PocetMJ</vt:lpstr>
      <vt:lpstr>'Krycí list II.části SO'!Poznamka</vt:lpstr>
      <vt:lpstr>'Krycí list SO'!Poznamka</vt:lpstr>
      <vt:lpstr>Poznamka</vt:lpstr>
      <vt:lpstr>'Krycí list II.části SO'!Projektant</vt:lpstr>
      <vt:lpstr>'Krycí list SO'!Projektant</vt:lpstr>
      <vt:lpstr>Projektant</vt:lpstr>
      <vt:lpstr>'Rekapitulace II.části SO'!PSV</vt:lpstr>
      <vt:lpstr>PSV</vt:lpstr>
      <vt:lpstr>'Položky II.část SO'!SloupecCC</vt:lpstr>
      <vt:lpstr>SloupecCC</vt:lpstr>
      <vt:lpstr>'Položky II.část SO'!SloupecCisloPol</vt:lpstr>
      <vt:lpstr>SloupecCisloPol</vt:lpstr>
      <vt:lpstr>'Položky II.část SO'!SloupecCH</vt:lpstr>
      <vt:lpstr>SloupecCH</vt:lpstr>
      <vt:lpstr>'Položky II.část SO'!SloupecJC</vt:lpstr>
      <vt:lpstr>SloupecJC</vt:lpstr>
      <vt:lpstr>'Položky II.část SO'!SloupecJH</vt:lpstr>
      <vt:lpstr>SloupecJH</vt:lpstr>
      <vt:lpstr>'Položky II.část SO'!SloupecMJ</vt:lpstr>
      <vt:lpstr>SloupecMJ</vt:lpstr>
      <vt:lpstr>'Položky II.část SO'!SloupecMnozstvi</vt:lpstr>
      <vt:lpstr>SloupecMnozstvi</vt:lpstr>
      <vt:lpstr>'Položky II.část SO'!SloupecNazPol</vt:lpstr>
      <vt:lpstr>SloupecNazPol</vt:lpstr>
      <vt:lpstr>'Položky II.část SO'!SloupecPC</vt:lpstr>
      <vt:lpstr>SloupecPC</vt:lpstr>
      <vt:lpstr>'Rekapitulace II.části SO'!VRN</vt:lpstr>
      <vt:lpstr>VRN</vt:lpstr>
      <vt:lpstr>'Krycí list II.části SO'!Zakazka</vt:lpstr>
      <vt:lpstr>'Krycí list SO'!Zakazka</vt:lpstr>
      <vt:lpstr>Zakazka</vt:lpstr>
      <vt:lpstr>'Krycí list II.části SO'!Zaklad22</vt:lpstr>
      <vt:lpstr>'Krycí list SO'!Zaklad22</vt:lpstr>
      <vt:lpstr>Zaklad22</vt:lpstr>
      <vt:lpstr>'Krycí list II.části SO'!Zaklad5</vt:lpstr>
      <vt:lpstr>'Krycí list SO'!Zaklad5</vt:lpstr>
      <vt:lpstr>Zaklad5</vt:lpstr>
      <vt:lpstr>'Krycí list II.části SO'!Zhotovitel</vt:lpstr>
      <vt:lpstr>'Krycí list SO'!Zhotovitel</vt:lpstr>
      <vt:lpstr>Zhotovitel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Richard</cp:lastModifiedBy>
  <cp:lastPrinted>2019-05-09T11:36:35Z</cp:lastPrinted>
  <dcterms:created xsi:type="dcterms:W3CDTF">2019-02-22T11:12:04Z</dcterms:created>
  <dcterms:modified xsi:type="dcterms:W3CDTF">2019-05-09T12:22:00Z</dcterms:modified>
</cp:coreProperties>
</file>